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001.1 - okr. Nymburk" sheetId="2" r:id="rId2"/>
    <sheet name="001.2 - okr. Kolín" sheetId="3" r:id="rId3"/>
    <sheet name="002.1 - okr. Beroun" sheetId="4" r:id="rId4"/>
    <sheet name="002.2 - okr. Kladno" sheetId="5" r:id="rId5"/>
    <sheet name="002.3 - okr. Slaný" sheetId="6" r:id="rId6"/>
    <sheet name="002.4 - okr. Lužná u Rako..." sheetId="7" r:id="rId7"/>
    <sheet name="002.5 - okr. Kralupy" sheetId="8" r:id="rId8"/>
    <sheet name="003.1 - Praha" sheetId="9" r:id="rId9"/>
  </sheets>
  <definedNames>
    <definedName name="_xlnm.Print_Area" localSheetId="0">'Rekapitulace zakázky'!$D$4:$AO$76,'Rekapitulace zakázky'!$C$82:$AQ$106</definedName>
    <definedName name="_xlnm.Print_Titles" localSheetId="0">'Rekapitulace zakázky'!$92:$92</definedName>
    <definedName name="_xlnm._FilterDatabase" localSheetId="1" hidden="1">'001.1 - okr. Nymburk'!$C$121:$K$197</definedName>
    <definedName name="_xlnm.Print_Area" localSheetId="1">'001.1 - okr. Nymburk'!$C$4:$J$76,'001.1 - okr. Nymburk'!$C$82:$J$101,'001.1 - okr. Nymburk'!$C$107:$K$197</definedName>
    <definedName name="_xlnm.Print_Titles" localSheetId="1">'001.1 - okr. Nymburk'!$121:$121</definedName>
    <definedName name="_xlnm._FilterDatabase" localSheetId="2" hidden="1">'001.2 - okr. Kolín'!$C$121:$K$201</definedName>
    <definedName name="_xlnm.Print_Area" localSheetId="2">'001.2 - okr. Kolín'!$C$4:$J$76,'001.2 - okr. Kolín'!$C$82:$J$101,'001.2 - okr. Kolín'!$C$107:$K$201</definedName>
    <definedName name="_xlnm.Print_Titles" localSheetId="2">'001.2 - okr. Kolín'!$121:$121</definedName>
    <definedName name="_xlnm._FilterDatabase" localSheetId="3" hidden="1">'002.1 - okr. Beroun'!$C$121:$K$142</definedName>
    <definedName name="_xlnm.Print_Area" localSheetId="3">'002.1 - okr. Beroun'!$C$4:$J$76,'002.1 - okr. Beroun'!$C$82:$J$101,'002.1 - okr. Beroun'!$C$107:$K$142</definedName>
    <definedName name="_xlnm.Print_Titles" localSheetId="3">'002.1 - okr. Beroun'!$121:$121</definedName>
    <definedName name="_xlnm._FilterDatabase" localSheetId="4" hidden="1">'002.2 - okr. Kladno'!$C$121:$K$142</definedName>
    <definedName name="_xlnm.Print_Area" localSheetId="4">'002.2 - okr. Kladno'!$C$4:$J$76,'002.2 - okr. Kladno'!$C$82:$J$101,'002.2 - okr. Kladno'!$C$107:$K$142</definedName>
    <definedName name="_xlnm.Print_Titles" localSheetId="4">'002.2 - okr. Kladno'!$121:$121</definedName>
    <definedName name="_xlnm._FilterDatabase" localSheetId="5" hidden="1">'002.3 - okr. Slaný'!$C$121:$K$135</definedName>
    <definedName name="_xlnm.Print_Area" localSheetId="5">'002.3 - okr. Slaný'!$C$4:$J$76,'002.3 - okr. Slaný'!$C$82:$J$101,'002.3 - okr. Slaný'!$C$107:$K$135</definedName>
    <definedName name="_xlnm.Print_Titles" localSheetId="5">'002.3 - okr. Slaný'!$121:$121</definedName>
    <definedName name="_xlnm._FilterDatabase" localSheetId="6" hidden="1">'002.4 - okr. Lužná u Rako...'!$C$121:$K$141</definedName>
    <definedName name="_xlnm.Print_Area" localSheetId="6">'002.4 - okr. Lužná u Rako...'!$C$4:$J$76,'002.4 - okr. Lužná u Rako...'!$C$82:$J$101,'002.4 - okr. Lužná u Rako...'!$C$107:$K$141</definedName>
    <definedName name="_xlnm.Print_Titles" localSheetId="6">'002.4 - okr. Lužná u Rako...'!$121:$121</definedName>
    <definedName name="_xlnm._FilterDatabase" localSheetId="7" hidden="1">'002.5 - okr. Kralupy'!$C$121:$K$146</definedName>
    <definedName name="_xlnm.Print_Area" localSheetId="7">'002.5 - okr. Kralupy'!$C$4:$J$76,'002.5 - okr. Kralupy'!$C$82:$J$101,'002.5 - okr. Kralupy'!$C$107:$K$146</definedName>
    <definedName name="_xlnm.Print_Titles" localSheetId="7">'002.5 - okr. Kralupy'!$121:$121</definedName>
    <definedName name="_xlnm._FilterDatabase" localSheetId="8" hidden="1">'003.1 - Praha'!$C$121:$K$190</definedName>
    <definedName name="_xlnm.Print_Area" localSheetId="8">'003.1 - Praha'!$C$4:$J$76,'003.1 - Praha'!$C$82:$J$101,'003.1 - Praha'!$C$107:$K$190</definedName>
    <definedName name="_xlnm.Print_Titles" localSheetId="8">'003.1 - Praha'!$121:$121</definedName>
  </definedNames>
  <calcPr/>
</workbook>
</file>

<file path=xl/calcChain.xml><?xml version="1.0" encoding="utf-8"?>
<calcChain xmlns="http://schemas.openxmlformats.org/spreadsheetml/2006/main">
  <c i="9" l="1" r="J39"/>
  <c r="J38"/>
  <c i="1" r="AY105"/>
  <c i="9" r="J37"/>
  <c i="1" r="AX105"/>
  <c i="9"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4"/>
  <c r="BH124"/>
  <c r="BG124"/>
  <c r="BF124"/>
  <c r="T124"/>
  <c r="T123"/>
  <c r="R124"/>
  <c r="R123"/>
  <c r="P124"/>
  <c r="P123"/>
  <c r="F116"/>
  <c r="E114"/>
  <c r="F91"/>
  <c r="E89"/>
  <c r="J26"/>
  <c r="E26"/>
  <c r="J119"/>
  <c r="J25"/>
  <c r="J23"/>
  <c r="E23"/>
  <c r="J118"/>
  <c r="J22"/>
  <c r="J20"/>
  <c r="E20"/>
  <c r="F119"/>
  <c r="J19"/>
  <c r="J17"/>
  <c r="E17"/>
  <c r="F118"/>
  <c r="J16"/>
  <c r="J14"/>
  <c r="J91"/>
  <c r="E7"/>
  <c r="E85"/>
  <c i="8" r="J39"/>
  <c r="J38"/>
  <c i="1" r="AY103"/>
  <c i="8" r="J37"/>
  <c i="1" r="AX103"/>
  <c i="8"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4"/>
  <c r="BH124"/>
  <c r="BG124"/>
  <c r="BF124"/>
  <c r="T124"/>
  <c r="T123"/>
  <c r="R124"/>
  <c r="R123"/>
  <c r="P124"/>
  <c r="P123"/>
  <c r="F116"/>
  <c r="E114"/>
  <c r="F91"/>
  <c r="E89"/>
  <c r="J26"/>
  <c r="E26"/>
  <c r="J119"/>
  <c r="J25"/>
  <c r="J23"/>
  <c r="E23"/>
  <c r="J93"/>
  <c r="J22"/>
  <c r="J20"/>
  <c r="E20"/>
  <c r="F94"/>
  <c r="J19"/>
  <c r="J17"/>
  <c r="E17"/>
  <c r="F118"/>
  <c r="J16"/>
  <c r="J14"/>
  <c r="J116"/>
  <c r="E7"/>
  <c r="E110"/>
  <c i="7" r="J39"/>
  <c r="J38"/>
  <c i="1" r="AY102"/>
  <c i="7" r="J37"/>
  <c i="1" r="AX102"/>
  <c i="7"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4"/>
  <c r="BH124"/>
  <c r="BG124"/>
  <c r="BF124"/>
  <c r="T124"/>
  <c r="T123"/>
  <c r="R124"/>
  <c r="R123"/>
  <c r="P124"/>
  <c r="P123"/>
  <c r="F116"/>
  <c r="E114"/>
  <c r="F91"/>
  <c r="E89"/>
  <c r="J26"/>
  <c r="E26"/>
  <c r="J119"/>
  <c r="J25"/>
  <c r="J23"/>
  <c r="E23"/>
  <c r="J118"/>
  <c r="J22"/>
  <c r="J20"/>
  <c r="E20"/>
  <c r="F94"/>
  <c r="J19"/>
  <c r="J17"/>
  <c r="E17"/>
  <c r="F118"/>
  <c r="J16"/>
  <c r="J14"/>
  <c r="J91"/>
  <c r="E7"/>
  <c r="E85"/>
  <c i="6" r="J39"/>
  <c r="J38"/>
  <c i="1" r="AY101"/>
  <c i="6" r="J37"/>
  <c i="1" r="AX101"/>
  <c i="6"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4"/>
  <c r="BH124"/>
  <c r="BG124"/>
  <c r="BF124"/>
  <c r="T124"/>
  <c r="T123"/>
  <c r="R124"/>
  <c r="R123"/>
  <c r="P124"/>
  <c r="P123"/>
  <c r="F116"/>
  <c r="E114"/>
  <c r="F91"/>
  <c r="E89"/>
  <c r="J26"/>
  <c r="E26"/>
  <c r="J94"/>
  <c r="J25"/>
  <c r="J23"/>
  <c r="E23"/>
  <c r="J118"/>
  <c r="J22"/>
  <c r="J20"/>
  <c r="E20"/>
  <c r="F94"/>
  <c r="J19"/>
  <c r="J17"/>
  <c r="E17"/>
  <c r="F118"/>
  <c r="J16"/>
  <c r="J14"/>
  <c r="J91"/>
  <c r="E7"/>
  <c r="E110"/>
  <c i="5" r="J39"/>
  <c r="J38"/>
  <c i="1" r="AY100"/>
  <c i="5" r="J37"/>
  <c i="1" r="AX100"/>
  <c i="5"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4"/>
  <c r="BH124"/>
  <c r="BG124"/>
  <c r="BF124"/>
  <c r="T124"/>
  <c r="T123"/>
  <c r="R124"/>
  <c r="R123"/>
  <c r="P124"/>
  <c r="P123"/>
  <c r="F116"/>
  <c r="E114"/>
  <c r="F91"/>
  <c r="E89"/>
  <c r="J26"/>
  <c r="E26"/>
  <c r="J119"/>
  <c r="J25"/>
  <c r="J23"/>
  <c r="E23"/>
  <c r="J93"/>
  <c r="J22"/>
  <c r="J20"/>
  <c r="E20"/>
  <c r="F94"/>
  <c r="J19"/>
  <c r="J17"/>
  <c r="E17"/>
  <c r="F118"/>
  <c r="J16"/>
  <c r="J14"/>
  <c r="J116"/>
  <c r="E7"/>
  <c r="E110"/>
  <c i="4" r="J39"/>
  <c r="J38"/>
  <c i="1" r="AY99"/>
  <c i="4" r="J37"/>
  <c i="1" r="AX99"/>
  <c i="4"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4"/>
  <c r="BH124"/>
  <c r="BG124"/>
  <c r="BF124"/>
  <c r="T124"/>
  <c r="T123"/>
  <c r="R124"/>
  <c r="R123"/>
  <c r="P124"/>
  <c r="P123"/>
  <c r="F116"/>
  <c r="E114"/>
  <c r="F91"/>
  <c r="E89"/>
  <c r="J26"/>
  <c r="E26"/>
  <c r="J119"/>
  <c r="J25"/>
  <c r="J23"/>
  <c r="E23"/>
  <c r="J118"/>
  <c r="J22"/>
  <c r="J20"/>
  <c r="E20"/>
  <c r="F94"/>
  <c r="J19"/>
  <c r="J17"/>
  <c r="E17"/>
  <c r="F118"/>
  <c r="J16"/>
  <c r="J14"/>
  <c r="J116"/>
  <c r="E7"/>
  <c r="E110"/>
  <c i="3" r="J39"/>
  <c r="J38"/>
  <c i="1" r="AY97"/>
  <c i="3" r="J37"/>
  <c i="1" r="AX97"/>
  <c i="3"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4"/>
  <c r="BH124"/>
  <c r="BG124"/>
  <c r="BF124"/>
  <c r="T124"/>
  <c r="T123"/>
  <c r="R124"/>
  <c r="R123"/>
  <c r="P124"/>
  <c r="P123"/>
  <c r="F116"/>
  <c r="E114"/>
  <c r="F91"/>
  <c r="E89"/>
  <c r="J26"/>
  <c r="E26"/>
  <c r="J119"/>
  <c r="J25"/>
  <c r="J23"/>
  <c r="E23"/>
  <c r="J93"/>
  <c r="J22"/>
  <c r="J20"/>
  <c r="E20"/>
  <c r="F94"/>
  <c r="J19"/>
  <c r="J17"/>
  <c r="E17"/>
  <c r="F118"/>
  <c r="J16"/>
  <c r="J14"/>
  <c r="J91"/>
  <c r="E7"/>
  <c r="E85"/>
  <c i="2" r="J39"/>
  <c r="J38"/>
  <c i="1" r="AY96"/>
  <c i="2" r="J37"/>
  <c i="1" r="AX96"/>
  <c i="2"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4"/>
  <c r="BH124"/>
  <c r="BG124"/>
  <c r="BF124"/>
  <c r="T124"/>
  <c r="T123"/>
  <c r="R124"/>
  <c r="R123"/>
  <c r="P124"/>
  <c r="P123"/>
  <c r="F116"/>
  <c r="E114"/>
  <c r="F91"/>
  <c r="E89"/>
  <c r="J26"/>
  <c r="E26"/>
  <c r="J94"/>
  <c r="J25"/>
  <c r="J23"/>
  <c r="E23"/>
  <c r="J93"/>
  <c r="J22"/>
  <c r="J20"/>
  <c r="E20"/>
  <c r="F119"/>
  <c r="J19"/>
  <c r="J17"/>
  <c r="E17"/>
  <c r="F118"/>
  <c r="J16"/>
  <c r="J14"/>
  <c r="J91"/>
  <c r="E7"/>
  <c r="E110"/>
  <c i="1" r="L90"/>
  <c r="AM90"/>
  <c r="AM89"/>
  <c r="L89"/>
  <c r="AM87"/>
  <c r="L87"/>
  <c r="L85"/>
  <c r="L84"/>
  <c i="9" r="J187"/>
  <c r="BK184"/>
  <c r="BK183"/>
  <c r="J181"/>
  <c r="J177"/>
  <c r="J175"/>
  <c r="J174"/>
  <c r="BK172"/>
  <c r="J171"/>
  <c r="BK169"/>
  <c r="J168"/>
  <c r="BK163"/>
  <c r="J162"/>
  <c r="BK161"/>
  <c r="BK160"/>
  <c r="BK158"/>
  <c r="J157"/>
  <c r="J156"/>
  <c r="J155"/>
  <c r="BK154"/>
  <c r="J151"/>
  <c r="BK149"/>
  <c r="J148"/>
  <c r="J147"/>
  <c r="J145"/>
  <c r="BK141"/>
  <c r="J140"/>
  <c r="BK138"/>
  <c r="BK137"/>
  <c r="J134"/>
  <c r="J132"/>
  <c r="J131"/>
  <c r="J128"/>
  <c r="BK127"/>
  <c i="8" r="BK144"/>
  <c r="J142"/>
  <c r="J139"/>
  <c r="J135"/>
  <c r="J133"/>
  <c r="J130"/>
  <c r="J129"/>
  <c r="J127"/>
  <c r="BK124"/>
  <c i="7" r="BK137"/>
  <c r="BK135"/>
  <c r="BK132"/>
  <c r="J130"/>
  <c r="BK129"/>
  <c r="J128"/>
  <c r="J127"/>
  <c r="J124"/>
  <c i="6" r="J135"/>
  <c r="BK134"/>
  <c r="J132"/>
  <c r="J131"/>
  <c r="J130"/>
  <c r="J128"/>
  <c r="BK127"/>
  <c i="5" r="BK142"/>
  <c r="BK136"/>
  <c r="J135"/>
  <c r="J133"/>
  <c r="J131"/>
  <c r="J130"/>
  <c r="BK128"/>
  <c i="4" r="J141"/>
  <c r="BK140"/>
  <c r="BK136"/>
  <c r="J134"/>
  <c r="BK133"/>
  <c r="BK132"/>
  <c r="J127"/>
  <c r="J124"/>
  <c i="3" r="BK201"/>
  <c r="J201"/>
  <c r="J200"/>
  <c r="J198"/>
  <c r="J197"/>
  <c r="BK192"/>
  <c r="BK190"/>
  <c r="J187"/>
  <c r="BK186"/>
  <c r="J185"/>
  <c r="J184"/>
  <c r="BK183"/>
  <c r="J181"/>
  <c r="BK180"/>
  <c r="BK178"/>
  <c r="BK175"/>
  <c r="J173"/>
  <c r="BK171"/>
  <c r="BK167"/>
  <c r="BK166"/>
  <c r="J164"/>
  <c r="J163"/>
  <c i="2" r="J158"/>
  <c r="BK157"/>
  <c i="9" r="BK190"/>
  <c r="J189"/>
  <c r="J188"/>
  <c r="BK186"/>
  <c r="J185"/>
  <c r="J184"/>
  <c r="BK180"/>
  <c r="J179"/>
  <c r="BK178"/>
  <c r="J176"/>
  <c r="BK173"/>
  <c r="BK171"/>
  <c r="BK170"/>
  <c r="BK167"/>
  <c r="BK166"/>
  <c r="BK165"/>
  <c r="J164"/>
  <c r="J163"/>
  <c r="J161"/>
  <c r="J159"/>
  <c r="BK155"/>
  <c r="J154"/>
  <c r="BK153"/>
  <c r="J152"/>
  <c r="BK151"/>
  <c r="J150"/>
  <c r="J149"/>
  <c r="BK146"/>
  <c r="J144"/>
  <c r="J143"/>
  <c r="J142"/>
  <c r="J141"/>
  <c r="BK140"/>
  <c r="J139"/>
  <c r="J138"/>
  <c r="BK136"/>
  <c r="BK134"/>
  <c r="J133"/>
  <c r="BK131"/>
  <c r="J129"/>
  <c r="BK128"/>
  <c r="J127"/>
  <c r="BK124"/>
  <c i="8" r="BK146"/>
  <c r="J145"/>
  <c r="J144"/>
  <c r="BK143"/>
  <c r="BK140"/>
  <c r="BK138"/>
  <c r="J137"/>
  <c r="J136"/>
  <c r="BK135"/>
  <c r="BK134"/>
  <c r="J132"/>
  <c r="BK131"/>
  <c r="BK130"/>
  <c r="BK129"/>
  <c i="7" r="BK139"/>
  <c r="J136"/>
  <c r="BK134"/>
  <c r="J133"/>
  <c r="J132"/>
  <c r="BK130"/>
  <c r="J129"/>
  <c r="BK127"/>
  <c i="6" r="J133"/>
  <c r="BK130"/>
  <c r="BK129"/>
  <c r="BK128"/>
  <c i="5" r="J141"/>
  <c r="J140"/>
  <c r="J139"/>
  <c r="J138"/>
  <c r="J137"/>
  <c r="BK135"/>
  <c r="J134"/>
  <c r="BK133"/>
  <c r="BK131"/>
  <c r="BK130"/>
  <c r="BK129"/>
  <c r="J128"/>
  <c r="BK127"/>
  <c i="4" r="J142"/>
  <c r="BK141"/>
  <c r="J138"/>
  <c r="J136"/>
  <c r="BK130"/>
  <c r="BK129"/>
  <c r="J128"/>
  <c r="BK127"/>
  <c i="3" r="BK200"/>
  <c r="BK196"/>
  <c r="J194"/>
  <c r="BK193"/>
  <c r="J189"/>
  <c r="J186"/>
  <c r="BK184"/>
  <c r="J183"/>
  <c r="BK182"/>
  <c r="BK179"/>
  <c r="J178"/>
  <c r="J177"/>
  <c r="BK176"/>
  <c r="J175"/>
  <c r="J174"/>
  <c r="BK173"/>
  <c r="J172"/>
  <c r="BK169"/>
  <c r="J168"/>
  <c r="BK165"/>
  <c r="BK164"/>
  <c r="BK163"/>
  <c r="J150"/>
  <c r="BK149"/>
  <c r="BK145"/>
  <c r="BK144"/>
  <c r="BK143"/>
  <c r="J138"/>
  <c r="J137"/>
  <c r="BK134"/>
  <c r="BK133"/>
  <c r="J131"/>
  <c r="J130"/>
  <c r="J129"/>
  <c r="J128"/>
  <c r="J127"/>
  <c r="J124"/>
  <c i="2" r="J197"/>
  <c r="J196"/>
  <c r="BK195"/>
  <c r="J194"/>
  <c r="J193"/>
  <c r="BK192"/>
  <c r="BK191"/>
  <c r="BK189"/>
  <c r="J188"/>
  <c r="BK186"/>
  <c r="J184"/>
  <c r="BK182"/>
  <c r="BK181"/>
  <c r="J180"/>
  <c r="J179"/>
  <c r="BK178"/>
  <c r="J176"/>
  <c r="BK174"/>
  <c r="BK173"/>
  <c r="J170"/>
  <c r="BK169"/>
  <c r="J167"/>
  <c r="BK166"/>
  <c r="J165"/>
  <c r="J164"/>
  <c r="J162"/>
  <c r="BK161"/>
  <c i="9" r="BK189"/>
  <c r="BK188"/>
  <c r="BK187"/>
  <c r="J186"/>
  <c r="BK185"/>
  <c r="J182"/>
  <c r="BK181"/>
  <c r="BK175"/>
  <c r="J172"/>
  <c r="BK168"/>
  <c r="J167"/>
  <c r="J166"/>
  <c r="J160"/>
  <c r="BK157"/>
  <c r="BK156"/>
  <c r="BK152"/>
  <c r="BK150"/>
  <c r="BK147"/>
  <c r="J146"/>
  <c r="BK139"/>
  <c r="BK135"/>
  <c r="BK130"/>
  <c r="BK129"/>
  <c i="8" r="J146"/>
  <c r="J143"/>
  <c r="BK142"/>
  <c r="BK141"/>
  <c r="BK139"/>
  <c r="J138"/>
  <c r="BK137"/>
  <c r="BK136"/>
  <c r="BK133"/>
  <c r="J128"/>
  <c i="7" r="BK141"/>
  <c r="BK140"/>
  <c r="J139"/>
  <c r="BK138"/>
  <c r="J137"/>
  <c r="BK133"/>
  <c r="BK131"/>
  <c i="6" r="BK135"/>
  <c r="J134"/>
  <c r="J127"/>
  <c r="BK124"/>
  <c i="5" r="BK141"/>
  <c r="BK138"/>
  <c r="BK134"/>
  <c r="J132"/>
  <c r="BK124"/>
  <c i="4" r="BK142"/>
  <c r="J140"/>
  <c r="J139"/>
  <c r="J137"/>
  <c r="BK135"/>
  <c r="BK134"/>
  <c r="J132"/>
  <c r="J131"/>
  <c r="J130"/>
  <c r="BK124"/>
  <c i="3" r="J199"/>
  <c r="BK195"/>
  <c r="BK194"/>
  <c r="BK191"/>
  <c r="J191"/>
  <c r="J190"/>
  <c r="BK189"/>
  <c r="BK185"/>
  <c r="J182"/>
  <c r="BK177"/>
  <c r="BK172"/>
  <c r="J171"/>
  <c r="BK170"/>
  <c r="J169"/>
  <c r="BK168"/>
  <c r="J167"/>
  <c r="BK162"/>
  <c r="J161"/>
  <c r="BK160"/>
  <c r="J159"/>
  <c r="BK158"/>
  <c r="BK157"/>
  <c r="J156"/>
  <c r="BK155"/>
  <c r="BK153"/>
  <c r="BK152"/>
  <c r="J151"/>
  <c r="BK150"/>
  <c r="J148"/>
  <c r="J147"/>
  <c r="J146"/>
  <c r="J144"/>
  <c r="BK142"/>
  <c r="BK141"/>
  <c r="J140"/>
  <c r="J139"/>
  <c r="BK137"/>
  <c r="J136"/>
  <c r="BK135"/>
  <c r="J133"/>
  <c r="J132"/>
  <c r="BK131"/>
  <c r="BK124"/>
  <c i="2" r="BK197"/>
  <c r="BK196"/>
  <c r="J195"/>
  <c r="BK194"/>
  <c r="BK193"/>
  <c r="J192"/>
  <c r="J191"/>
  <c r="J190"/>
  <c r="J189"/>
  <c r="BK187"/>
  <c r="J186"/>
  <c r="BK185"/>
  <c r="BK184"/>
  <c r="J183"/>
  <c r="J182"/>
  <c r="J181"/>
  <c r="J177"/>
  <c r="J175"/>
  <c r="J172"/>
  <c r="J171"/>
  <c r="BK170"/>
  <c r="J169"/>
  <c r="BK168"/>
  <c r="J166"/>
  <c r="BK164"/>
  <c r="J163"/>
  <c r="BK162"/>
  <c r="J161"/>
  <c r="BK160"/>
  <c r="J159"/>
  <c r="BK158"/>
  <c r="BK155"/>
  <c r="J154"/>
  <c r="J153"/>
  <c r="BK152"/>
  <c r="BK151"/>
  <c r="J150"/>
  <c r="J149"/>
  <c r="J148"/>
  <c r="J147"/>
  <c r="BK146"/>
  <c r="BK145"/>
  <c r="BK144"/>
  <c r="BK143"/>
  <c r="BK142"/>
  <c r="BK141"/>
  <c r="BK140"/>
  <c r="J139"/>
  <c r="BK138"/>
  <c r="J137"/>
  <c r="BK136"/>
  <c r="BK135"/>
  <c r="BK134"/>
  <c r="BK133"/>
  <c r="J132"/>
  <c r="BK131"/>
  <c r="J130"/>
  <c r="J129"/>
  <c r="J128"/>
  <c r="BK127"/>
  <c r="BK124"/>
  <c i="1" r="AS98"/>
  <c r="AS95"/>
  <c i="9" r="J190"/>
  <c r="J183"/>
  <c r="BK182"/>
  <c r="J180"/>
  <c r="BK179"/>
  <c r="J178"/>
  <c r="BK177"/>
  <c r="BK176"/>
  <c r="BK174"/>
  <c r="J173"/>
  <c r="J170"/>
  <c r="J169"/>
  <c r="J165"/>
  <c r="BK164"/>
  <c r="BK162"/>
  <c r="BK159"/>
  <c r="J158"/>
  <c r="J153"/>
  <c r="BK148"/>
  <c r="BK145"/>
  <c r="BK144"/>
  <c r="BK143"/>
  <c r="BK142"/>
  <c r="J137"/>
  <c r="J136"/>
  <c r="J135"/>
  <c r="BK133"/>
  <c r="BK132"/>
  <c r="J130"/>
  <c r="J124"/>
  <c i="8" r="BK145"/>
  <c r="J141"/>
  <c r="J140"/>
  <c r="J134"/>
  <c r="BK132"/>
  <c r="J131"/>
  <c r="BK128"/>
  <c r="BK127"/>
  <c r="J124"/>
  <c i="7" r="J141"/>
  <c r="J140"/>
  <c r="J138"/>
  <c r="BK136"/>
  <c r="J135"/>
  <c r="J134"/>
  <c r="J131"/>
  <c r="BK128"/>
  <c r="BK124"/>
  <c i="6" r="BK133"/>
  <c r="BK132"/>
  <c r="BK131"/>
  <c r="J129"/>
  <c r="J124"/>
  <c i="5" r="J142"/>
  <c r="BK140"/>
  <c r="BK139"/>
  <c r="BK137"/>
  <c r="J136"/>
  <c r="BK132"/>
  <c r="J129"/>
  <c r="J127"/>
  <c r="J124"/>
  <c i="4" r="BK139"/>
  <c r="BK138"/>
  <c r="BK137"/>
  <c r="J135"/>
  <c r="J133"/>
  <c r="BK131"/>
  <c r="J129"/>
  <c r="BK128"/>
  <c i="3" r="BK199"/>
  <c r="BK198"/>
  <c r="BK197"/>
  <c r="J196"/>
  <c r="J195"/>
  <c r="J193"/>
  <c r="J192"/>
  <c r="BK188"/>
  <c r="J188"/>
  <c r="BK187"/>
  <c r="BK181"/>
  <c r="J180"/>
  <c r="J179"/>
  <c r="J176"/>
  <c r="BK174"/>
  <c r="J170"/>
  <c r="J166"/>
  <c r="J165"/>
  <c r="J162"/>
  <c r="BK161"/>
  <c r="J160"/>
  <c r="BK159"/>
  <c r="J158"/>
  <c r="J157"/>
  <c r="BK156"/>
  <c r="J155"/>
  <c r="BK154"/>
  <c r="J154"/>
  <c r="J153"/>
  <c r="J152"/>
  <c r="BK151"/>
  <c r="J149"/>
  <c r="BK148"/>
  <c r="BK147"/>
  <c r="BK146"/>
  <c r="J145"/>
  <c r="J143"/>
  <c r="J142"/>
  <c r="J141"/>
  <c r="BK140"/>
  <c r="BK139"/>
  <c r="BK138"/>
  <c r="BK136"/>
  <c r="J135"/>
  <c r="J134"/>
  <c r="BK132"/>
  <c r="BK130"/>
  <c r="BK129"/>
  <c r="BK128"/>
  <c r="BK127"/>
  <c i="2" r="BK190"/>
  <c r="BK188"/>
  <c r="J187"/>
  <c r="J185"/>
  <c r="BK183"/>
  <c r="BK180"/>
  <c r="BK179"/>
  <c r="J178"/>
  <c r="BK177"/>
  <c r="BK176"/>
  <c r="BK175"/>
  <c r="J174"/>
  <c r="J173"/>
  <c r="BK172"/>
  <c r="BK171"/>
  <c r="J168"/>
  <c r="BK167"/>
  <c r="BK165"/>
  <c r="BK163"/>
  <c r="J160"/>
  <c r="BK159"/>
  <c r="J157"/>
  <c r="BK156"/>
  <c r="J156"/>
  <c r="J155"/>
  <c r="BK154"/>
  <c r="BK153"/>
  <c r="J152"/>
  <c r="J151"/>
  <c r="BK150"/>
  <c r="BK149"/>
  <c r="BK148"/>
  <c r="BK147"/>
  <c r="J146"/>
  <c r="J145"/>
  <c r="J144"/>
  <c r="J143"/>
  <c r="J142"/>
  <c r="J141"/>
  <c r="J140"/>
  <c r="BK139"/>
  <c r="J138"/>
  <c r="BK137"/>
  <c r="J136"/>
  <c r="J135"/>
  <c r="J134"/>
  <c r="J133"/>
  <c r="BK132"/>
  <c r="J131"/>
  <c r="BK130"/>
  <c r="BK129"/>
  <c r="BK128"/>
  <c r="J127"/>
  <c r="J124"/>
  <c i="1" r="AS104"/>
  <c i="2" l="1" r="P126"/>
  <c r="P122"/>
  <c i="1" r="AU96"/>
  <c i="3" r="P126"/>
  <c r="P122"/>
  <c i="1" r="AU97"/>
  <c i="4" r="P126"/>
  <c r="P122"/>
  <c i="1" r="AU99"/>
  <c i="5" r="P126"/>
  <c r="P122"/>
  <c i="1" r="AU100"/>
  <c i="6" r="BK126"/>
  <c r="J126"/>
  <c r="J100"/>
  <c i="7" r="P126"/>
  <c r="P122"/>
  <c i="1" r="AU102"/>
  <c i="8" r="BK126"/>
  <c r="J126"/>
  <c r="J100"/>
  <c i="2" r="T126"/>
  <c r="T122"/>
  <c i="3" r="T126"/>
  <c r="T122"/>
  <c i="4" r="R126"/>
  <c r="R122"/>
  <c i="5" r="BK126"/>
  <c r="J126"/>
  <c r="J100"/>
  <c i="6" r="R126"/>
  <c r="R122"/>
  <c i="7" r="R126"/>
  <c r="R122"/>
  <c i="8" r="T126"/>
  <c r="T122"/>
  <c i="9" r="R126"/>
  <c r="R122"/>
  <c i="2" r="BK126"/>
  <c r="J126"/>
  <c r="J100"/>
  <c r="R126"/>
  <c r="R122"/>
  <c i="3" r="BK126"/>
  <c r="J126"/>
  <c r="J100"/>
  <c i="4" r="BK126"/>
  <c r="J126"/>
  <c r="J100"/>
  <c i="5" r="T126"/>
  <c r="T122"/>
  <c i="6" r="T126"/>
  <c r="T122"/>
  <c i="7" r="T126"/>
  <c r="T122"/>
  <c i="8" r="R126"/>
  <c r="R122"/>
  <c i="9" r="P126"/>
  <c r="P122"/>
  <c i="1" r="AU105"/>
  <c i="3" r="R126"/>
  <c r="R122"/>
  <c i="4" r="T126"/>
  <c r="T122"/>
  <c i="5" r="R126"/>
  <c r="R122"/>
  <c i="6" r="P126"/>
  <c r="P122"/>
  <c i="1" r="AU101"/>
  <c i="7" r="BK126"/>
  <c r="J126"/>
  <c r="J100"/>
  <c i="8" r="P126"/>
  <c r="P122"/>
  <c i="1" r="AU103"/>
  <c i="9" r="BK126"/>
  <c r="J126"/>
  <c r="J100"/>
  <c r="T126"/>
  <c r="T122"/>
  <c i="2" r="E85"/>
  <c r="F93"/>
  <c r="F94"/>
  <c r="J116"/>
  <c r="J118"/>
  <c r="J119"/>
  <c r="BE124"/>
  <c r="BE127"/>
  <c r="BE128"/>
  <c r="BE129"/>
  <c r="BE130"/>
  <c r="BE131"/>
  <c r="BE132"/>
  <c r="BE136"/>
  <c r="BE138"/>
  <c r="BE139"/>
  <c r="BE140"/>
  <c r="BE141"/>
  <c r="BE144"/>
  <c r="BE145"/>
  <c r="BE146"/>
  <c r="BE147"/>
  <c r="BE148"/>
  <c r="BE149"/>
  <c r="BE150"/>
  <c r="BE152"/>
  <c r="BE155"/>
  <c r="BE156"/>
  <c r="BE157"/>
  <c r="BE164"/>
  <c r="BE166"/>
  <c r="BE168"/>
  <c r="BE170"/>
  <c r="BE171"/>
  <c r="BE182"/>
  <c r="BE187"/>
  <c r="BE190"/>
  <c r="BE191"/>
  <c r="BE193"/>
  <c r="BE194"/>
  <c i="3" r="F93"/>
  <c r="J94"/>
  <c r="J116"/>
  <c r="J118"/>
  <c r="BE127"/>
  <c r="BE128"/>
  <c r="BE129"/>
  <c r="BE131"/>
  <c r="BE135"/>
  <c r="BE137"/>
  <c r="BE138"/>
  <c r="BE139"/>
  <c r="BE141"/>
  <c r="BE144"/>
  <c r="BE146"/>
  <c r="BE149"/>
  <c r="BE155"/>
  <c r="BE156"/>
  <c r="BE158"/>
  <c r="BE160"/>
  <c r="BE162"/>
  <c r="BE165"/>
  <c r="BE167"/>
  <c r="BE168"/>
  <c r="BE171"/>
  <c r="BE174"/>
  <c r="BE176"/>
  <c r="BE177"/>
  <c r="BE178"/>
  <c r="BE181"/>
  <c r="BE182"/>
  <c r="BE185"/>
  <c r="BE187"/>
  <c r="BE188"/>
  <c r="BE189"/>
  <c r="BE195"/>
  <c r="BE200"/>
  <c i="4" r="E85"/>
  <c r="J93"/>
  <c r="J94"/>
  <c r="BE132"/>
  <c r="BE134"/>
  <c r="BE139"/>
  <c r="BE140"/>
  <c r="BE142"/>
  <c i="5" r="E85"/>
  <c r="F119"/>
  <c r="BE132"/>
  <c r="BE137"/>
  <c r="BE140"/>
  <c i="6" r="E85"/>
  <c r="F93"/>
  <c r="BE124"/>
  <c r="BE129"/>
  <c r="BE134"/>
  <c i="7" r="F93"/>
  <c r="J94"/>
  <c r="J116"/>
  <c r="F119"/>
  <c r="BE131"/>
  <c r="BE132"/>
  <c i="8" r="E85"/>
  <c r="F93"/>
  <c r="J94"/>
  <c r="BE129"/>
  <c r="BE136"/>
  <c r="BE142"/>
  <c r="BE143"/>
  <c r="BE144"/>
  <c r="BE146"/>
  <c i="9" r="J93"/>
  <c r="E110"/>
  <c r="J116"/>
  <c r="BE130"/>
  <c r="BE138"/>
  <c r="BE139"/>
  <c r="BE140"/>
  <c r="BE146"/>
  <c r="BE147"/>
  <c r="BE149"/>
  <c r="BE150"/>
  <c r="BE153"/>
  <c r="BE155"/>
  <c r="BE156"/>
  <c r="BE160"/>
  <c r="BE161"/>
  <c r="BE166"/>
  <c r="BE170"/>
  <c r="BE175"/>
  <c r="BE184"/>
  <c r="BE188"/>
  <c r="BE189"/>
  <c i="2" r="BE133"/>
  <c r="BE134"/>
  <c r="BE135"/>
  <c r="BE137"/>
  <c r="BE142"/>
  <c r="BE143"/>
  <c r="BE151"/>
  <c r="BE153"/>
  <c r="BE154"/>
  <c r="BE158"/>
  <c r="BE163"/>
  <c r="BE167"/>
  <c r="BE169"/>
  <c r="BE174"/>
  <c r="BE175"/>
  <c r="BE178"/>
  <c r="BE180"/>
  <c r="BE183"/>
  <c r="BE184"/>
  <c r="BE186"/>
  <c r="BE189"/>
  <c r="BE192"/>
  <c r="BE195"/>
  <c r="BE196"/>
  <c r="BK123"/>
  <c r="J123"/>
  <c r="J99"/>
  <c i="3" r="E110"/>
  <c r="F119"/>
  <c r="BE130"/>
  <c r="BE134"/>
  <c r="BE140"/>
  <c r="BE143"/>
  <c r="BE145"/>
  <c r="BE147"/>
  <c r="BE150"/>
  <c r="BE151"/>
  <c r="BE152"/>
  <c r="BE153"/>
  <c r="BE154"/>
  <c r="BE157"/>
  <c r="BE159"/>
  <c r="BE161"/>
  <c r="BE163"/>
  <c r="BE169"/>
  <c r="BE172"/>
  <c r="BE175"/>
  <c r="BE190"/>
  <c r="BE191"/>
  <c r="BE192"/>
  <c i="4" r="J91"/>
  <c r="F119"/>
  <c r="BE128"/>
  <c r="BE131"/>
  <c r="BE135"/>
  <c r="BE136"/>
  <c r="BE137"/>
  <c r="BE141"/>
  <c i="5" r="J91"/>
  <c r="BE124"/>
  <c r="BE127"/>
  <c r="BE128"/>
  <c r="BE130"/>
  <c r="BE131"/>
  <c r="BE133"/>
  <c r="BE136"/>
  <c r="BE139"/>
  <c r="BK123"/>
  <c r="J123"/>
  <c r="J99"/>
  <c i="6" r="J93"/>
  <c r="F119"/>
  <c r="BE130"/>
  <c r="BE131"/>
  <c i="7" r="J93"/>
  <c r="BE127"/>
  <c r="BE128"/>
  <c r="BE129"/>
  <c r="BE134"/>
  <c r="BE135"/>
  <c r="BE139"/>
  <c i="8" r="J91"/>
  <c r="J118"/>
  <c r="BE130"/>
  <c r="BE134"/>
  <c r="BE145"/>
  <c r="BK123"/>
  <c r="BK122"/>
  <c r="J122"/>
  <c r="J98"/>
  <c i="9" r="F94"/>
  <c r="BE127"/>
  <c r="BE131"/>
  <c r="BE132"/>
  <c r="BE135"/>
  <c r="BE137"/>
  <c r="BE141"/>
  <c r="BE143"/>
  <c r="BE144"/>
  <c r="BE148"/>
  <c r="BE152"/>
  <c r="BE154"/>
  <c r="BE158"/>
  <c r="BE159"/>
  <c r="BE162"/>
  <c r="BE163"/>
  <c r="BE164"/>
  <c r="BE169"/>
  <c r="BE172"/>
  <c r="BE173"/>
  <c r="BE177"/>
  <c r="BE179"/>
  <c r="BE182"/>
  <c r="BE183"/>
  <c r="BE190"/>
  <c r="BK123"/>
  <c r="J123"/>
  <c r="J99"/>
  <c i="2" r="BE159"/>
  <c r="BE162"/>
  <c r="BE165"/>
  <c r="BE172"/>
  <c r="BE173"/>
  <c r="BE176"/>
  <c r="BE177"/>
  <c r="BE179"/>
  <c r="BE181"/>
  <c r="BE185"/>
  <c r="BE188"/>
  <c r="BE197"/>
  <c i="3" r="BE124"/>
  <c r="BE132"/>
  <c r="BE133"/>
  <c r="BE136"/>
  <c r="BE142"/>
  <c r="BE148"/>
  <c r="BE166"/>
  <c r="BE170"/>
  <c r="BE179"/>
  <c r="BE184"/>
  <c r="BE186"/>
  <c r="BE196"/>
  <c r="BE197"/>
  <c r="BE199"/>
  <c r="BK123"/>
  <c r="J123"/>
  <c r="J99"/>
  <c i="4" r="F93"/>
  <c r="BE129"/>
  <c r="BE133"/>
  <c r="BE138"/>
  <c r="BK123"/>
  <c r="BK122"/>
  <c r="J122"/>
  <c i="5" r="F93"/>
  <c r="J118"/>
  <c r="BE134"/>
  <c r="BE135"/>
  <c r="BE142"/>
  <c i="6" r="J116"/>
  <c r="J119"/>
  <c r="BE132"/>
  <c r="BE133"/>
  <c r="BK123"/>
  <c r="BK122"/>
  <c r="J122"/>
  <c i="7" r="E110"/>
  <c r="BE124"/>
  <c r="BE136"/>
  <c r="BE137"/>
  <c r="BE140"/>
  <c i="8" r="F119"/>
  <c r="BE124"/>
  <c r="BE127"/>
  <c r="BE128"/>
  <c r="BE132"/>
  <c r="BE139"/>
  <c r="BE141"/>
  <c i="9" r="F93"/>
  <c r="BE129"/>
  <c r="BE145"/>
  <c r="BE151"/>
  <c r="BE157"/>
  <c r="BE168"/>
  <c r="BE171"/>
  <c r="BE174"/>
  <c r="BE176"/>
  <c r="BE180"/>
  <c r="BE181"/>
  <c r="BE187"/>
  <c i="2" r="BE160"/>
  <c r="BE161"/>
  <c i="3" r="BE164"/>
  <c r="BE173"/>
  <c r="BE180"/>
  <c r="BE183"/>
  <c r="BE193"/>
  <c r="BE194"/>
  <c r="BE198"/>
  <c r="BE201"/>
  <c i="4" r="BE124"/>
  <c r="BE127"/>
  <c r="BE130"/>
  <c i="5" r="J94"/>
  <c r="BE129"/>
  <c r="BE138"/>
  <c r="BE141"/>
  <c i="6" r="BE127"/>
  <c r="BE128"/>
  <c r="BE135"/>
  <c i="7" r="BE130"/>
  <c r="BE133"/>
  <c r="BE138"/>
  <c r="BE141"/>
  <c r="BK123"/>
  <c r="J123"/>
  <c r="J99"/>
  <c i="8" r="BE131"/>
  <c r="BE133"/>
  <c r="BE135"/>
  <c r="BE137"/>
  <c r="BE138"/>
  <c r="BE140"/>
  <c i="9" r="J94"/>
  <c r="BE124"/>
  <c r="BE128"/>
  <c r="BE133"/>
  <c r="BE134"/>
  <c r="BE136"/>
  <c r="BE142"/>
  <c r="BE165"/>
  <c r="BE167"/>
  <c r="BE178"/>
  <c r="BE185"/>
  <c r="BE186"/>
  <c i="2" r="F38"/>
  <c i="1" r="BC96"/>
  <c i="4" r="F36"/>
  <c i="1" r="BA99"/>
  <c i="4" r="F38"/>
  <c i="1" r="BC99"/>
  <c i="8" r="F36"/>
  <c i="1" r="BA103"/>
  <c i="2" r="J36"/>
  <c i="1" r="AW96"/>
  <c i="3" r="J36"/>
  <c i="1" r="AW97"/>
  <c i="9" r="F39"/>
  <c i="1" r="BD105"/>
  <c r="BD104"/>
  <c i="5" r="F37"/>
  <c i="1" r="BB100"/>
  <c i="8" r="F37"/>
  <c i="1" r="BB103"/>
  <c i="5" r="F38"/>
  <c i="1" r="BC100"/>
  <c i="7" r="F38"/>
  <c i="1" r="BC102"/>
  <c r="AS94"/>
  <c i="2" r="F36"/>
  <c i="1" r="BA96"/>
  <c i="6" r="F38"/>
  <c i="1" r="BC101"/>
  <c i="8" r="F39"/>
  <c i="1" r="BD103"/>
  <c i="2" r="F39"/>
  <c i="1" r="BD96"/>
  <c i="6" r="F39"/>
  <c i="1" r="BD101"/>
  <c i="8" r="F38"/>
  <c i="1" r="BC103"/>
  <c i="3" r="F39"/>
  <c i="1" r="BD97"/>
  <c i="7" r="F37"/>
  <c i="1" r="BB102"/>
  <c i="9" r="F38"/>
  <c i="1" r="BC105"/>
  <c r="BC104"/>
  <c r="AY104"/>
  <c i="4" r="F37"/>
  <c i="1" r="BB99"/>
  <c i="8" r="J36"/>
  <c i="1" r="AW103"/>
  <c i="9" r="F37"/>
  <c i="1" r="BB105"/>
  <c r="BB104"/>
  <c r="AX104"/>
  <c i="4" r="J32"/>
  <c i="1" r="AG99"/>
  <c i="3" r="F38"/>
  <c i="1" r="BC97"/>
  <c i="5" r="F39"/>
  <c i="1" r="BD100"/>
  <c i="7" r="F39"/>
  <c i="1" r="BD102"/>
  <c i="9" r="J36"/>
  <c i="1" r="AW105"/>
  <c i="4" r="F39"/>
  <c i="1" r="BD99"/>
  <c i="5" r="J36"/>
  <c i="1" r="AW100"/>
  <c i="6" r="F36"/>
  <c i="1" r="BA101"/>
  <c i="6" r="F37"/>
  <c i="1" r="BB101"/>
  <c i="3" r="F36"/>
  <c i="1" r="BA97"/>
  <c i="5" r="F36"/>
  <c i="1" r="BA100"/>
  <c i="7" r="F36"/>
  <c i="1" r="BA102"/>
  <c i="7" r="J36"/>
  <c i="1" r="AW102"/>
  <c i="9" r="F36"/>
  <c i="1" r="BA105"/>
  <c r="BA104"/>
  <c r="AW104"/>
  <c i="2" r="F37"/>
  <c i="1" r="BB96"/>
  <c i="4" r="J36"/>
  <c i="1" r="AW99"/>
  <c i="6" r="J36"/>
  <c i="1" r="AW101"/>
  <c i="3" r="F37"/>
  <c i="1" r="BB97"/>
  <c i="6" r="J32"/>
  <c i="1" r="AG101"/>
  <c r="AU104"/>
  <c i="4" l="1" r="J98"/>
  <c i="5" r="BK122"/>
  <c r="J122"/>
  <c i="6" r="J98"/>
  <c r="J123"/>
  <c r="J99"/>
  <c i="8" r="J123"/>
  <c r="J99"/>
  <c i="9" r="BK122"/>
  <c r="J122"/>
  <c r="J98"/>
  <c i="2" r="BK122"/>
  <c r="J122"/>
  <c r="J98"/>
  <c i="3" r="BK122"/>
  <c r="J122"/>
  <c r="J98"/>
  <c i="7" r="BK122"/>
  <c r="J122"/>
  <c i="4" r="J123"/>
  <c r="J99"/>
  <c i="5" r="J32"/>
  <c i="1" r="AG100"/>
  <c i="8" r="J32"/>
  <c i="1" r="AG103"/>
  <c i="7" r="J32"/>
  <c i="1" r="AG102"/>
  <c r="BC95"/>
  <c r="AY95"/>
  <c i="2" r="F35"/>
  <c i="1" r="AZ96"/>
  <c i="5" r="F35"/>
  <c i="1" r="AZ100"/>
  <c i="8" r="J35"/>
  <c i="1" r="AV103"/>
  <c r="AT103"/>
  <c i="5" r="J35"/>
  <c i="1" r="AV100"/>
  <c r="AT100"/>
  <c i="8" r="F35"/>
  <c i="1" r="AZ103"/>
  <c i="4" r="F35"/>
  <c i="1" r="AZ99"/>
  <c i="7" r="J35"/>
  <c i="1" r="AV102"/>
  <c r="AT102"/>
  <c r="BA95"/>
  <c r="AW95"/>
  <c r="BB98"/>
  <c r="AX98"/>
  <c i="6" r="J35"/>
  <c i="1" r="AV101"/>
  <c r="AT101"/>
  <c r="AU95"/>
  <c r="BB95"/>
  <c r="AX95"/>
  <c r="AU98"/>
  <c r="BA98"/>
  <c r="AW98"/>
  <c r="BC98"/>
  <c r="AY98"/>
  <c i="3" r="F35"/>
  <c i="1" r="AZ97"/>
  <c i="7" r="F35"/>
  <c i="1" r="AZ102"/>
  <c i="6" r="F35"/>
  <c i="1" r="AZ101"/>
  <c i="9" r="F35"/>
  <c i="1" r="AZ105"/>
  <c r="AZ104"/>
  <c r="AV104"/>
  <c r="AT104"/>
  <c r="BD98"/>
  <c r="BD95"/>
  <c r="BD94"/>
  <c r="W33"/>
  <c i="4" r="J35"/>
  <c i="1" r="AV99"/>
  <c r="AT99"/>
  <c i="2" r="J35"/>
  <c i="1" r="AV96"/>
  <c r="AT96"/>
  <c i="3" r="J35"/>
  <c i="1" r="AV97"/>
  <c r="AT97"/>
  <c i="9" r="J35"/>
  <c i="1" r="AV105"/>
  <c r="AT105"/>
  <c i="5" l="1" r="J41"/>
  <c i="7" r="J41"/>
  <c i="8" r="J41"/>
  <c i="7" r="J98"/>
  <c i="4" r="J41"/>
  <c i="5" r="J98"/>
  <c i="6" r="J41"/>
  <c i="1" r="AN99"/>
  <c r="AN101"/>
  <c r="AN100"/>
  <c r="AN103"/>
  <c r="AN102"/>
  <c r="AU94"/>
  <c r="AZ95"/>
  <c r="AG98"/>
  <c r="AZ98"/>
  <c r="AV98"/>
  <c r="AT98"/>
  <c r="BA94"/>
  <c r="W30"/>
  <c r="BC94"/>
  <c r="W32"/>
  <c i="9" r="J32"/>
  <c i="1" r="AG105"/>
  <c r="AG104"/>
  <c r="AN104"/>
  <c r="BB94"/>
  <c r="W31"/>
  <c i="3" r="J32"/>
  <c i="1" r="AG97"/>
  <c r="AN97"/>
  <c i="2" r="J32"/>
  <c i="1" r="AG96"/>
  <c r="AN96"/>
  <c l="1" r="AN105"/>
  <c i="3" r="J41"/>
  <c i="2" r="J41"/>
  <c i="9" r="J41"/>
  <c i="1" r="AZ94"/>
  <c r="W29"/>
  <c r="AN98"/>
  <c r="AY94"/>
  <c r="AV95"/>
  <c r="AT95"/>
  <c r="AW94"/>
  <c r="AK30"/>
  <c r="AX94"/>
  <c r="AG95"/>
  <c r="AG94"/>
  <c r="AK26"/>
  <c l="1" r="AN95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<sst xmlns="http://schemas.openxmlformats.org/spreadsheetml/2006/main">
  <si>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</si>
  <si>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</si>
  <si>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</si>
  <si>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</si>
  <si>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</si>
  <si>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{950bc62d-4d71-4f75-a3d2-c1f6c25aafe6}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</si>
  <si>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</si>
  <si>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</si>
  <si>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</si>
  <si>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</si>
  <si>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</si>
  <si>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</si>
  <si>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</si>
  <si>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</si>
  <si>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OR_PHA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</si>
  <si>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</si>
  <si>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</si>
  <si>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Pravidelná kontrola plynových zařízení v obvodu OŘ Praha</t>
  </si>
  <si>
    <t>KSO:</t>
  </si>
  <si>
    <t>CC-CZ:</t>
  </si>
  <si>
    <t>Místo:</t>
  </si>
  <si>
    <t>obvod OŘ Praha</t>
  </si>
  <si>
    <t>Datum:</t>
  </si>
  <si>
    <t>1. 6. 2020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</si>
  <si>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</si>
  <si>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</si>
  <si>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</si>
  <si>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</si>
  <si>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</si>
  <si>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</si>
  <si>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</si>
  <si>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</si>
  <si>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</si>
  <si>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</si>
  <si>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</si>
  <si>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</si>
  <si>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Ulrich, DiS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</si>
  <si>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</si>
  <si>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</si>
  <si>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</si>
  <si>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</si>
  <si>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</si>
  <si>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</si>
  <si>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</si>
  <si>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</si>
  <si>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</si>
  <si>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</si>
  <si>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</si>
  <si>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</si>
  <si>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</si>
  <si>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</si>
  <si>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</si>
  <si>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</si>
  <si>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</si>
  <si>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</si>
  <si>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</si>
  <si>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</si>
  <si>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</si>
  <si>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</si>
  <si>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</si>
  <si>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</si>
  <si>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</si>
  <si>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</si>
  <si>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</si>
  <si>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</si>
  <si>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</si>
  <si>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</si>
  <si>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</si>
  <si>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</si>
  <si>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</si>
  <si>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</si>
  <si>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</si>
  <si>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</si>
  <si>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</si>
  <si>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</si>
  <si>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</si>
  <si>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</si>
  <si>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</si>
  <si>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</si>
  <si>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</si>
  <si>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</si>
  <si>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</si>
  <si>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001</t>
  </si>
  <si>
    <t>Obvod Provoz I - východ</t>
  </si>
  <si>
    <t>STA</t>
  </si>
  <si>
    <t>1</t>
  </si>
  <si>
    <t>{2682f469-368a-43c8-92e9-a78b1e786a63}</t>
  </si>
  <si>
    <t>2</t>
  </si>
  <si>
    <t>/</t>
  </si>
  <si>
    <t>001.1</t>
  </si>
  <si>
    <t>okr. Nymburk</t>
  </si>
  <si>
    <t>Soupis</t>
  </si>
  <si>
    <t>{3dbf3c1e-f4c6-452e-a1bf-838aa62324e1}</t>
  </si>
  <si>
    <t>001.2</t>
  </si>
  <si>
    <t>okr. Kolín</t>
  </si>
  <si>
    <t>{0f921a8b-dc1d-467d-bb09-4cc07f2e053f}</t>
  </si>
  <si>
    <t>002</t>
  </si>
  <si>
    <t>Obvod Provoz II - západ</t>
  </si>
  <si>
    <t>{946ac62a-60a2-4ec4-a470-ba05674f5c56}</t>
  </si>
  <si>
    <t>002.1</t>
  </si>
  <si>
    <t>okr. Beroun</t>
  </si>
  <si>
    <t>{9b141588-757a-4756-a4f0-a79a49f4da0c}</t>
  </si>
  <si>
    <t>002.2</t>
  </si>
  <si>
    <t>okr. Kladno</t>
  </si>
  <si>
    <t>{0d202d5c-0e14-4d60-ae38-be034dc13981}</t>
  </si>
  <si>
    <t>002.3</t>
  </si>
  <si>
    <t>okr. Slaný</t>
  </si>
  <si>
    <t>{5ff93ffd-adec-4603-970d-057aa77cbdb7}</t>
  </si>
  <si>
    <t>002.4</t>
  </si>
  <si>
    <t>okr. Lužná u Rakovníka</t>
  </si>
  <si>
    <t>{b3d9ef07-c6c9-42ed-9757-59c4c4bbbec5}</t>
  </si>
  <si>
    <t>002.5</t>
  </si>
  <si>
    <t>okr. Kralupy</t>
  </si>
  <si>
    <t>{e94eda40-5123-4f0d-800d-6f9d822d1b88}</t>
  </si>
  <si>
    <t>003</t>
  </si>
  <si>
    <t>Obvod Provoz III - Praha</t>
  </si>
  <si>
    <t>{2e7065ce-326b-40fa-8993-8e8f23385465}</t>
  </si>
  <si>
    <t>003.1</t>
  </si>
  <si>
    <t>Praha</t>
  </si>
  <si>
    <t>{3b8f700e-6123-4501-a0bb-394f23cb3721}</t>
  </si>
  <si>
    <t>KRYCÍ LIST SOUPISU PRACÍ</t>
  </si>
  <si>
    <t>Objekt:</t>
  </si>
  <si>
    <t>001 - Obvod Provoz I - východ</t>
  </si>
  <si>
    <t>Soupis:</t>
  </si>
  <si>
    <t>001.1 - okr. Nymburk</t>
  </si>
  <si>
    <t>REKAPITULACE ČLENĚNÍ SOUPISU PRACÍ</t>
  </si>
  <si>
    <t>Kód dílu - Popis</t>
  </si>
  <si>
    <t>Cena celkem [CZK]</t>
  </si>
  <si>
    <t>Náklady ze soupisu prací</t>
  </si>
  <si>
    <t>-1</t>
  </si>
  <si>
    <t>OST - Poznámky</t>
  </si>
  <si>
    <t>58-M - Revize vyhrazených technických zařízení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</si>
  <si>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</si>
  <si>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</si>
  <si>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</si>
  <si>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</si>
  <si>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</si>
  <si>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</si>
  <si>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</si>
  <si>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</si>
  <si>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</si>
  <si>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</si>
  <si>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</si>
  <si>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</si>
  <si>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</si>
  <si>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</si>
  <si>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Poznámky</t>
  </si>
  <si>
    <t>4</t>
  </si>
  <si>
    <t>ROZPOCET</t>
  </si>
  <si>
    <t>K</t>
  </si>
  <si>
    <t>000000002</t>
  </si>
  <si>
    <t>512</t>
  </si>
  <si>
    <t>-1236268173</t>
  </si>
  <si>
    <t>P</t>
  </si>
  <si>
    <t>Poznámka k položce:_x000d_
Součástí položek jsou veškeré s nimi spojené práce, které jsou zapotřebí pro provedení kompletní dodávky díla, a to i když nejsou zvlášť uvedeny ve výkazu výměr. To znamená, že veškeré položky je třeba v nabídkové ceně doplnit a ocenit jako kompletně vykonané práce vč materiálu, nářadí a strojů nutných k práci, tak aby bylo možné zakázku realizovat jako komplet "na klíč" i když tyto nejsou ve výkazu výměr vypsány zvlášť._x000d_
_x000d_
Součástí jednotkových cen je i doprava na místo a vypracování protokolu!_x000d_
_x000d_
Pokud nejsou uvedeny montážní práce samostatně, je montáž součástí jednotkových cen!</t>
  </si>
  <si>
    <t>58-M</t>
  </si>
  <si>
    <t>Revize vyhrazených technických zařízení</t>
  </si>
  <si>
    <t>3</t>
  </si>
  <si>
    <t>E218KDE01SPZ</t>
  </si>
  <si>
    <t xml:space="preserve">Kontrola s vypracováním protokolu o seřízení, vyčištění a kontrole odběrného plynového zařízení dle vyhlášky ČÚBP 85/1978 § 3, typu topidla Karma beta 5, rok výroby 2016, žst.Mladá Boleslav,VB  nocležny</t>
  </si>
  <si>
    <t>soubor</t>
  </si>
  <si>
    <t>E218KDE01SPZ.1</t>
  </si>
  <si>
    <t xml:space="preserve">Kontrola s vypracováním protokolu o seřízení, vyčištění a kontrole odběrného plynového zařízení dle vyhlášky ČÚBP 85/1978 § 3, typu topidla Karma beta 5, rok výroby 2014, žst.Mladá Boleslav,VB  nocležny</t>
  </si>
  <si>
    <t>E218KDE01SPZ.2</t>
  </si>
  <si>
    <t xml:space="preserve">Kontrola s vypracováním protokolu o seřízení, vyčištění a kontrole odběrného plynového zařízení dle vyhlášky ČÚBP 85/1978 § 3, typu topidla Karma Gamat 461, rok výroby 1986, žst.Mladá Boleslav,VB  nocležny</t>
  </si>
  <si>
    <t>6</t>
  </si>
  <si>
    <t>5</t>
  </si>
  <si>
    <t>8</t>
  </si>
  <si>
    <t>10</t>
  </si>
  <si>
    <t>7</t>
  </si>
  <si>
    <t>E218KDE01SPZ.3</t>
  </si>
  <si>
    <t xml:space="preserve">Kontrola s vypracováním protokolu o seřízení, vyčištění a kontrole odběrného plynového zařízení dle vyhlášky ČÚBP 85/1978 § 3, typu topidla Karma Gamat RGA 35, rok výroby 2015, žst.Mladá Boleslav,VB  nocležny</t>
  </si>
  <si>
    <t>12</t>
  </si>
  <si>
    <t>14</t>
  </si>
  <si>
    <t>9</t>
  </si>
  <si>
    <t>E218KDE01SPZ.4</t>
  </si>
  <si>
    <t xml:space="preserve">Kontrola s vypracováním protokolu o seřízení, vyčištění a kontrole odběrného plynového zařízení dle vyhlášky ČÚBP 85/1978 § 3, typu topidla Karma Gamat RGA 35, rok výroby 2010, žst.Mladá Boleslav,VB  nocležny</t>
  </si>
  <si>
    <t>16</t>
  </si>
  <si>
    <t>18</t>
  </si>
  <si>
    <t>11</t>
  </si>
  <si>
    <t>E218KDE01SPZ.5</t>
  </si>
  <si>
    <t xml:space="preserve">Kontrola s vypracováním protokolu o seřízení, vyčištění a kontrole odběrného plynového zařízení dle vyhlášky ČÚBP 85/1978 § 3, typu topidla Karma beta 5, rok výroby 2015, žst.Mladá Boleslav,VB  nocležny</t>
  </si>
  <si>
    <t>20</t>
  </si>
  <si>
    <t>22</t>
  </si>
  <si>
    <t>13</t>
  </si>
  <si>
    <t>E218KDE01SPZ.6</t>
  </si>
  <si>
    <t xml:space="preserve">Kontrola s vypracováním protokolu o seřízení, vyčištění a kontrole odběrného plynového zařízení dle vyhlášky ČÚBP 85/1978 § 3, typu topidla Karma beta 5, rok výroby 2010, žst.Mladá Boleslav,VB  nocležny</t>
  </si>
  <si>
    <t>24</t>
  </si>
  <si>
    <t>E218KDE01SPZ.7</t>
  </si>
  <si>
    <t xml:space="preserve">Kontrola s vypracováním protokolu o seřízení, vyčištění a kontrole odběrného plynového zařízení dle vyhlášky ČÚBP 85/1978 § 3, typu topidla Karma Gamat RGA 50, rok výroby 2015, žst.Mladá Boleslav,VB  nocležny</t>
  </si>
  <si>
    <t>26</t>
  </si>
  <si>
    <t>V750K1201SNF</t>
  </si>
  <si>
    <t xml:space="preserve">Kontrola s vypracováním protokolu o seřízení, vyčištění a kontrole odběrného plynového zařízení dle vyhlášky ČÚBP 85/1978 § 3, typu topidla Dakon P18 LUX HL, rok výroby 2013, žst.Mladá Boleslav,VB  nocležny</t>
  </si>
  <si>
    <t>28</t>
  </si>
  <si>
    <t>E218KDE01SPZ.8</t>
  </si>
  <si>
    <t xml:space="preserve">Kontrola s vypracováním protokolu o seřízení, vyčištění a kontrole odběrného plynového zařízení dle vyhlášky ČÚBP 85/1978 § 3, typu topidla Karma beta 5, rok výroby 2004, žst.Mladá Boleslav,VB  nocležny</t>
  </si>
  <si>
    <t>30</t>
  </si>
  <si>
    <t>17</t>
  </si>
  <si>
    <t>E218KDE01SPZ.9</t>
  </si>
  <si>
    <t xml:space="preserve">Kontrola s vypracováním protokolu o seřízení, vyčištění a kontrole odběrného plynového zařízení dle vyhlášky ČÚBP 85/1978 § 3, typu topidla Karma beta 5, rok výroby 2011, žst.Mladá Boleslav,VB  nocležny</t>
  </si>
  <si>
    <t>32</t>
  </si>
  <si>
    <t>34</t>
  </si>
  <si>
    <t>19</t>
  </si>
  <si>
    <t>36</t>
  </si>
  <si>
    <t>38</t>
  </si>
  <si>
    <t>V740JT201SPJ</t>
  </si>
  <si>
    <t>Kontrola s vypracováním protokolu o seřízení, vyčištění a kontrole odběrného plynového zařízení dle vyhlášky ČÚBP 85/1978 § 3, typu topidla VIESSMANN Vitopend 100, rok výroby 2012, žst.Čelákovice,Benetková</t>
  </si>
  <si>
    <t>40</t>
  </si>
  <si>
    <t>V750JT202SPJ</t>
  </si>
  <si>
    <t>Kontrola s vypracováním protokolu o seřízení, vyčištění a kontrole odběrného plynového zařízení dle vyhlášky ČÚBP 85/1978 § 3, typu topidla JUNKERS CERACLASS, rok výroby 2007, žst.Čelákovice,kotelna</t>
  </si>
  <si>
    <t>42</t>
  </si>
  <si>
    <t>23</t>
  </si>
  <si>
    <t>V740JT201SPJ.1</t>
  </si>
  <si>
    <t>Kontrola s vypracováním protokolu o seřízení, vyčištění a kontrole odběrného plynového zařízení dle vyhlášky ČÚBP 85/1978 § 3, typu topidla VIESSMANN Vitopend 100, rok výroby 2014, žst.Čelákovice,byt Stehnová</t>
  </si>
  <si>
    <t>44</t>
  </si>
  <si>
    <t>V740JT202SPJ</t>
  </si>
  <si>
    <t>Kontrola s vypracováním protokolu o seřízení, vyčištění a kontrole odběrného plynového zařízení dle vyhlášky ČÚBP 85/1978 § 3, typu topidla VIESSMANN Vitopend 100, rok výroby 2012, žst.Čelákovice,byt</t>
  </si>
  <si>
    <t>46</t>
  </si>
  <si>
    <t>25</t>
  </si>
  <si>
    <t>V750JZM01SPR</t>
  </si>
  <si>
    <t>Kontrola s vypracováním protokolu o seřízení, vyčištění a kontrole odběrného plynového zařízení dle vyhlášky ČÚBP 85/1978 § 3, typu topidla PROTHERM Panther 24KOO, rok výroby 2007, žst.Neratovice,</t>
  </si>
  <si>
    <t>48</t>
  </si>
  <si>
    <t>V750JZM02SPR</t>
  </si>
  <si>
    <t>Kontrola s vypracováním protokolu o seřízení, vyčištění a kontrole odběrného plynového zařízení dle vyhlášky ČÚBP 85/1978 § 3, typu topidla PROTHERM Panther 24KOO, rok výroby 2009, žst.Neratovice,</t>
  </si>
  <si>
    <t>50</t>
  </si>
  <si>
    <t>27</t>
  </si>
  <si>
    <t>V750JZM03SPR</t>
  </si>
  <si>
    <t>Kontrola s vypracováním protokolu o seřízení, vyčištění a kontrole odběrného plynového zařízení dle vyhlášky ČÚBP 85/1978 § 3, typu topidla VIESSMANN Vitodens 100, rok výroby 2014, žst.Neratovice,</t>
  </si>
  <si>
    <t>52</t>
  </si>
  <si>
    <t>V750JZM04SPR</t>
  </si>
  <si>
    <t>Kontrola s vypracováním protokolu o seřízení, vyčištění a kontrole odběrného plynového zařízení dle vyhlášky ČÚBP 85/1978 § 3, typu topidla THERM 23CLX, rok výroby 1997, žst.Neratovice,</t>
  </si>
  <si>
    <t>54</t>
  </si>
  <si>
    <t>29</t>
  </si>
  <si>
    <t>V750JZM05SPR</t>
  </si>
  <si>
    <t>Kontrola s vypracováním protokolu o seřízení, vyčištění a kontrole odběrného plynového zařízení dle vyhlášky ČÚBP 85/1978 § 3, typu topidla VIESSMANN Vitodens 100, rok výroby 2015, žst.Neratovice,</t>
  </si>
  <si>
    <t>56</t>
  </si>
  <si>
    <t>V750K3S01SP6</t>
  </si>
  <si>
    <t>Kontrola s vypracováním protokolu o seřízení, vyčištění a kontrole odběrného plynového zařízení dle vyhlášky ČÚBP 85/1978 § 3, typu topidla VIESSMANN vitodens 100, rok výroby 2017, žst.Brandýs nad Labem,DK</t>
  </si>
  <si>
    <t>58</t>
  </si>
  <si>
    <t>31</t>
  </si>
  <si>
    <t>V750K1K01SN6</t>
  </si>
  <si>
    <t>Kontrola s vypracováním protokolu o seřízení, vyčištění a kontrole odběrného plynového zařízení dle vyhlášky ČÚBP 85/1978 § 3, typu topidla FERROLI Domina C 24 F, rok výroby 2004, žst.Veleliby,DK</t>
  </si>
  <si>
    <t>60</t>
  </si>
  <si>
    <t>V750JPL01ANT</t>
  </si>
  <si>
    <t>Kontrola s vypracováním protokolu o seřízení, vyčištění a kontrole odběrného plynového zařízení dle vyhlášky ČÚBP 85/1978 § 3, typu topidla John Wood 540, rok výroby 2001, žst.Nymburk hl.n.,úschovna</t>
  </si>
  <si>
    <t>62</t>
  </si>
  <si>
    <t>33</t>
  </si>
  <si>
    <t>V750JPL01ANT.1</t>
  </si>
  <si>
    <t>Kontrola s vypracováním protokolu o seřízení, vyčištění a kontrole odběrného plynového zařízení dle vyhlášky ČÚBP 85/1978 § 3, typu topidla FERROLI Pegasus 32, rok výroby 2011, žst.Nymburk hl.n.,úschovna</t>
  </si>
  <si>
    <t>64</t>
  </si>
  <si>
    <t>V750JPL01ANT.2</t>
  </si>
  <si>
    <t>Kontrola s vypracováním protokolu o seřízení, vyčištění a kontrole odběrného plynového zařízení dle vyhlášky ČÚBP 85/1978 § 3, typu topidla PROTHERM Panther 25KTO, rok výroby 2011, žst.Nymburk hl.n.,2.NP</t>
  </si>
  <si>
    <t>66</t>
  </si>
  <si>
    <t>35</t>
  </si>
  <si>
    <t>V750JPL01ANT.3</t>
  </si>
  <si>
    <t>Kontrola s vypracováním protokolu o seřízení, vyčištění a kontrole odběrného plynového zařízení dle vyhlášky ČÚBP 85/1978 § 3, typu topidla VIESSMANN Vitopend 100, rok výroby 2012, žst.Nymburk hl.n.,1.NP</t>
  </si>
  <si>
    <t>68</t>
  </si>
  <si>
    <t>V750JPL01ANT.4</t>
  </si>
  <si>
    <t>Kontrola s vypracováním protokolu o seřízení, vyčištění a kontrole odběrného plynového zařízení dle vyhlášky ČÚBP 85/1978 § 3, typu topidla John Wood 519, rok výroby 2004, žst.Nymburk hl.n.,přízemí</t>
  </si>
  <si>
    <t>70</t>
  </si>
  <si>
    <t>37</t>
  </si>
  <si>
    <t>V750JPL01ANT.5</t>
  </si>
  <si>
    <t>Kontrola s vypracováním protokolu o seřízení, vyčištění a kontrole odběrného plynového zařízení dle vyhlášky ČÚBP 85/1978 § 3, typu topidla GALAXIA RX 48, rok výroby 2008, žst.Nymburk hl.n.,přízemí</t>
  </si>
  <si>
    <t>72</t>
  </si>
  <si>
    <t>V750JSG01AP1</t>
  </si>
  <si>
    <t>Kontrola s vypracováním protokolu o seřízení, vyčištění a kontrole odběrného plynového zařízení dle vyhlášky ČÚBP 85/1978 § 3, typu topidla IMMERGAS AVION 24, rok výroby 2011, žst.Nymburk město,DK</t>
  </si>
  <si>
    <t>74</t>
  </si>
  <si>
    <t>39</t>
  </si>
  <si>
    <t>V750K1Z01SN8</t>
  </si>
  <si>
    <t>Kontrola s vypracováním protokolu o seřízení, vyčištění a kontrole odběrného plynového zařízení dle vyhlášky ČÚBP 85/1978 § 3, typu topidla VIESSMANN Vitodens 100, rok výroby 2017, žst.Sadská,DK</t>
  </si>
  <si>
    <t>76</t>
  </si>
  <si>
    <t>V750KAN01SUN</t>
  </si>
  <si>
    <t>Kontrola s vypracováním protokolu o seřízení, vyčištění a kontrole odběrného plynového zařízení dle vyhlášky ČÚBP 85/1978 § 3, typu topidla DAKON CTH AE-CR, rok výroby 1995, žst.Lysá nad Labem,</t>
  </si>
  <si>
    <t>78</t>
  </si>
  <si>
    <t>41</t>
  </si>
  <si>
    <t>V750KAN02SN2</t>
  </si>
  <si>
    <t>Kontrola s vypracováním protokolu o seřízení, vyčištění a kontrole odběrného plynového zařízení dle vyhlášky ČÚBP 85/1978 § 3, typu topidla PROTHERM Panther 12KTO, rok výroby 2010, žst.Lysá nad Labem,</t>
  </si>
  <si>
    <t>80</t>
  </si>
  <si>
    <t>V750K8B01SN7</t>
  </si>
  <si>
    <t>Kontrola s vypracováním protokolu o seřízení, vyčištění a kontrole odběrného plynového zařízení dle vyhlášky ČÚBP 85/1978 § 3, typu topidla VIESSMANN Vitodens 100, rok výroby 2017, žst.Milovice,pokladny</t>
  </si>
  <si>
    <t>82</t>
  </si>
  <si>
    <t>43</t>
  </si>
  <si>
    <t>V750JT202SPJ.1</t>
  </si>
  <si>
    <t>Kontrola s vypracováním protokolu o seřízení, vyčištění a kontrole odběrného plynového zařízení dle vyhlášky ČÚBP 85/1978 § 3, typu topidla JUNKERS Ceraclass ZS 24, rok výroby 2007, žst.Čelákovice,kotelna</t>
  </si>
  <si>
    <t>84</t>
  </si>
  <si>
    <t>86</t>
  </si>
  <si>
    <t>45</t>
  </si>
  <si>
    <t>V750K3M01SEG</t>
  </si>
  <si>
    <t>Kontrola s vypracováním protokolu o seřízení, vyčištění a kontrole odběrného plynového zařízení dle vyhlášky ČÚBP 85/1978 § 3, typu topidla Karma beta 5, rok výroby 2001, žst.Lázně Toušeň,</t>
  </si>
  <si>
    <t>88</t>
  </si>
  <si>
    <t>V750K3M01SEG.1</t>
  </si>
  <si>
    <t>Kontrola s vypracováním protokolu o seřízení, vyčištění a kontrole odběrného plynového zařízení dle vyhlášky ČÚBP 85/1978 § 3, typu topidla Karma beta 3, rok výroby 2001, žst.Lázně Toušeň,</t>
  </si>
  <si>
    <t>90</t>
  </si>
  <si>
    <t>47</t>
  </si>
  <si>
    <t>92</t>
  </si>
  <si>
    <t>V750K3M01SEG.2</t>
  </si>
  <si>
    <t>Kontrola s vypracováním protokolu o seřízení, vyčištění a kontrole odběrného plynového zařízení dle vyhlášky ČÚBP 85/1978 § 3, typu topidla Karma beta 2, rok výroby 2001, žst.Lázně Toušeň,</t>
  </si>
  <si>
    <t>94</t>
  </si>
  <si>
    <t>49</t>
  </si>
  <si>
    <t>V750K4901SHE</t>
  </si>
  <si>
    <t>Kontrola s vypracováním protokolu o seřízení, vyčištění a kontrole odběrného plynového zařízení dle vyhlášky ČÚBP 85/1978 § 3, typu topidla CARBOROBOT PV80, rok výroby 2007, žst.Mšeno,kotelna</t>
  </si>
  <si>
    <t>96</t>
  </si>
  <si>
    <t>V750K2301SN9</t>
  </si>
  <si>
    <t>Kontrola s vypracováním protokolu o seřízení, vyčištění a kontrole odběrného plynového zařízení dle vyhlášky ČÚBP 85/1978 § 3, typu topidla plyn kotel, žst.Nymburk,ATU</t>
  </si>
  <si>
    <t>98</t>
  </si>
  <si>
    <t>51</t>
  </si>
  <si>
    <t>100</t>
  </si>
  <si>
    <t>102</t>
  </si>
  <si>
    <t>53</t>
  </si>
  <si>
    <t>104</t>
  </si>
  <si>
    <t>106</t>
  </si>
  <si>
    <t>55</t>
  </si>
  <si>
    <t>108</t>
  </si>
  <si>
    <t>V750K2301SN9.1</t>
  </si>
  <si>
    <t>Kontrola s vypracováním protokolu o seřízení, vyčištění a kontrole odběrného plynového zařízení dle vyhlášky ČÚBP 85/1978 § 3, typu topidla plyn topidlo, žst.Nymburk město,útulek TO</t>
  </si>
  <si>
    <t>110</t>
  </si>
  <si>
    <t>57</t>
  </si>
  <si>
    <t>112</t>
  </si>
  <si>
    <t>114</t>
  </si>
  <si>
    <t>59</t>
  </si>
  <si>
    <t>V750K2301SN9.2</t>
  </si>
  <si>
    <t>Kontrola s vypracováním protokolu o seřízení, vyčištění a kontrole odběrného plynového zařízení dle vyhlášky ČÚBP 85/1978 § 3, typu topidla plyn průtokáč, žst.Nymburk město,útulek TO</t>
  </si>
  <si>
    <t>116</t>
  </si>
  <si>
    <t>V750K2301SN9.3</t>
  </si>
  <si>
    <t>Kontrola s vypracováním protokolu o seřízení, vyčištění a kontrole odběrného plynového zařízení dle vyhlášky ČÚBP 85/1978 § 3, typu topidla plyn kotel , žst.Nymburk,DSO</t>
  </si>
  <si>
    <t>118</t>
  </si>
  <si>
    <t>61</t>
  </si>
  <si>
    <t>120</t>
  </si>
  <si>
    <t>122</t>
  </si>
  <si>
    <t>63</t>
  </si>
  <si>
    <t>V750K2301SN9.4</t>
  </si>
  <si>
    <t>Kontrola s vypracováním protokolu o seřízení, vyčištění a kontrole odběrného plynového zařízení dle vyhlášky ČÚBP 85/1978 § 3, typu topidla plyn kotel, žst.Nymburk sklad a dílna,</t>
  </si>
  <si>
    <t>124</t>
  </si>
  <si>
    <t>V750KAN01SUN.1</t>
  </si>
  <si>
    <t>Kontrola s vypracováním protokolu o seřízení, vyčištění a kontrole odběrného plynového zařízení dle vyhlášky ČÚBP 85/1978 § 3, typu topidla plyn kotel, žst.Lysá nad Labem,depo</t>
  </si>
  <si>
    <t>126</t>
  </si>
  <si>
    <t>65</t>
  </si>
  <si>
    <t>128</t>
  </si>
  <si>
    <t>V750KAN01SUN.2</t>
  </si>
  <si>
    <t>Kontrola s vypracováním protokolu o seřízení, vyčištění a kontrole odběrného plynového zařízení dle vyhlášky ČÚBP 85/1978 § 3, typu topidla plyn kotel, žst.Lysá nad Labem,ATU</t>
  </si>
  <si>
    <t>130</t>
  </si>
  <si>
    <t>67</t>
  </si>
  <si>
    <t>V750K2301SN9.5</t>
  </si>
  <si>
    <t xml:space="preserve">Kontrola s vypracováním protokolu o seřízení, vyčištění a kontrole odběrného plynového zařízení dle vyhlášky ČÚBP 85/1978 § 3, typu topidla WAW, žst.Nymburk  Město útulek ST,ST</t>
  </si>
  <si>
    <t>132</t>
  </si>
  <si>
    <t>134</t>
  </si>
  <si>
    <t>69</t>
  </si>
  <si>
    <t>136</t>
  </si>
  <si>
    <t>138</t>
  </si>
  <si>
    <t>71</t>
  </si>
  <si>
    <t>140</t>
  </si>
  <si>
    <t>V750K3S01SP6.1</t>
  </si>
  <si>
    <t>Kontrola s vypracováním protokolu o seřízení, vyčištění a kontrole odběrného plynového zařízení dle vyhlášky ČÚBP 85/1978 § 3, typu topidla WAW, žst.Brandýs nad Labem,byt v patře</t>
  </si>
  <si>
    <t>142</t>
  </si>
  <si>
    <t>001.2 - okr. Kolín</t>
  </si>
  <si>
    <t>okres Kolín</t>
  </si>
  <si>
    <t>-1894908928</t>
  </si>
  <si>
    <t>V740Z4500A13</t>
  </si>
  <si>
    <t>Kontrola s vypracováním protokolu o seřízení, vyčištění a kontrole odběrného plynového zařízení dle vyhlášky ČÚBP 85/1978 § 3, typu topidla VIESSMANN Vitopend 100, rok výroby 2017, žst.Sázava,</t>
  </si>
  <si>
    <t>E216JSU01SQM</t>
  </si>
  <si>
    <t>Kontrola s vypracováním protokolu o seřízení, vyčištění a kontrole odběrného plynového zařízení dle vyhlášky ČÚBP 85/1978 § 3, typu topidla VIESSMANN Vitopend 101, rok výroby 2017, žst.Sázava,</t>
  </si>
  <si>
    <t>V750K7901SUA</t>
  </si>
  <si>
    <t>Kontrola s vypracováním protokolu o seřízení, vyčištění a kontrole odběrného plynového zařízení dle vyhlášky ČÚBP 85/1978 § 3, typu topidla JUNKERS Cerastar ZWN24, rok výroby 2012, žst.Zruč nad Sázavou,</t>
  </si>
  <si>
    <t>V750K7901SUA.1</t>
  </si>
  <si>
    <t>Kontrola s vypracováním protokolu o seřízení, vyčištění a kontrole odběrného plynového zařízení dle vyhlášky ČÚBP 85/1978 § 3, typu topidla PROTHERM Panther 25KTV, rok výroby 2013, žst.Zruč nad Sázavou,</t>
  </si>
  <si>
    <t>V750K7902SUA</t>
  </si>
  <si>
    <t>Kontrola s vypracováním protokolu o seřízení, vyčištění a kontrole odběrného plynového zařízení dle vyhlášky ČÚBP 85/1978 § 3, typu topidla VIESSMANN Vitodens 100, rok výroby 2015, žst.Zruč nad Sázavou,</t>
  </si>
  <si>
    <t>V750K7X01SQ9</t>
  </si>
  <si>
    <t>Kontrola s vypracováním protokolu o seřízení, vyčištění a kontrole odběrného plynového zařízení dle vyhlášky ČÚBP 85/1978 § 3, typu topidla Thermona 28T CX, rok výroby 2000, žst.Trhový Štěpánov,Nocležna</t>
  </si>
  <si>
    <t>V750K7T01SR2</t>
  </si>
  <si>
    <t>Kontrola s vypracováním protokolu o seřízení, vyčištění a kontrole odběrného plynového zařízení dle vyhlášky ČÚBP 85/1978 § 3, typu topidla QUANTUM Q7-180, rok výroby 2007, žst.Vlašim,</t>
  </si>
  <si>
    <t>V750K7T01SR2.1</t>
  </si>
  <si>
    <t>Kontrola s vypracováním protokolu o seřízení, vyčištění a kontrole odběrného plynového zařízení dle vyhlášky ČÚBP 85/1978 § 3, typu topidla DAKON Dagas plus 03-24RT, rok výroby 2010, žst.Vlašim,</t>
  </si>
  <si>
    <t>E218JX701SPD</t>
  </si>
  <si>
    <t>Kontrola s vypracováním protokolu o seřízení, vyčištění a kontrole odběrného plynového zařízení dle vyhlášky ČÚBP 85/1978 § 3, typu topidla KARMA Alfa POV 10, rok výroby 2010, žst.Kutná Hora,</t>
  </si>
  <si>
    <t>E218JX701SPD.1</t>
  </si>
  <si>
    <t>Kontrola s vypracováním protokolu o seřízení, vyčištění a kontrole odběrného plynového zařízení dle vyhlášky ČÚBP 85/1978 § 3, typu topidla MORA TOP 5509, rok výroby 2010, žst.Kutná Hora,</t>
  </si>
  <si>
    <t>V750K9301STI</t>
  </si>
  <si>
    <t>Kontrola s vypracováním protokolu o seřízení, vyčištění a kontrole odběrného plynového zařízení dle vyhlášky ČÚBP 85/1978 § 3, typu topidla PROTHERM Medvěd 40 KLOM, rok výroby 2014, žst.Kutná Hora,</t>
  </si>
  <si>
    <t>V750KSK01SS6</t>
  </si>
  <si>
    <t>Kontrola s vypracováním protokolu o seřízení, vyčištění a kontrole odběrného plynového zařízení dle vyhlášky ČÚBP 85/1978 § 3, typu topidla PROTHERM 35 KKS, rok výroby 2016, žst.Kolín,</t>
  </si>
  <si>
    <t>V750JVW01SU3</t>
  </si>
  <si>
    <t>Kontrola s vypracováním protokolu o seřízení, vyčištění a kontrole odběrného plynového zařízení dle vyhlášky ČÚBP 85/1978 § 3, typu topidla BUDERUS GB 112, rok výroby 2005, žst.Pečky,kotelna</t>
  </si>
  <si>
    <t>V750KSM01SSH</t>
  </si>
  <si>
    <t>Kontrola s vypracováním protokolu o seřízení, vyčištění a kontrole odběrného plynového zařízení dle vyhlášky ČÚBP 85/1978 § 3, typu topidla VIESSMANN Vitopend 100, rok výroby 2014, žst.Velim,veř. WC</t>
  </si>
  <si>
    <t>V750KSM02SSH</t>
  </si>
  <si>
    <t>Kontrola s vypracováním protokolu o seřízení, vyčištění a kontrole odběrného plynového zařízení dle vyhlášky ČÚBP 85/1978 § 3, typu topidla PROTHERM Panther 24KTV, rok výroby 2007, žst.Velim,DK</t>
  </si>
  <si>
    <t>V750KSK01SS6.1</t>
  </si>
  <si>
    <t>Kontrola s vypracováním protokolu o seřízení, vyčištění a kontrole odběrného plynového zařízení dle vyhlášky ČÚBP 85/1978 § 3, typu topidla plyn kotel buderus, žst.Kolín DK+ st.2,2NP</t>
  </si>
  <si>
    <t>V750KSK01SS7</t>
  </si>
  <si>
    <t xml:space="preserve">Kontrola s vypracováním protokolu o seřízení, vyčištění a kontrole odběrného plynového zařízení dle vyhlášky ČÚBP 85/1978 § 3, typu topidla plyn kotel  , žst.KoLín ATU,ATU</t>
  </si>
  <si>
    <t>V750KSM02SSH.1</t>
  </si>
  <si>
    <t xml:space="preserve">Kontrola s vypracováním protokolu o seřízení, vyčištění a kontrole odběrného plynového zařízení dle vyhlášky ČÚBP 85/1978 § 3, typu topidla plyn  kotel, žst.Velim TO,TO</t>
  </si>
  <si>
    <t>E211HRSB7A00</t>
  </si>
  <si>
    <t>Kontrola s vypracováním protokolu o seřízení, vyčištění a kontrole odběrného plynového zařízení dle vyhlášky ČÚBP 85/1978 § 3, typu topidla plyn kotel, žst.Čáslav TO,TO</t>
  </si>
  <si>
    <t>E211K79B1A00</t>
  </si>
  <si>
    <t>Kontrola s vypracováním protokolu o seřízení, vyčištění a kontrole odběrného plynového zařízení dle vyhlášky ČÚBP 85/1978 § 3, typu topidla plynové topidlo, žst.Zruč nad Sázavou,závor. stan</t>
  </si>
  <si>
    <t>V750KSK01SS7.1</t>
  </si>
  <si>
    <t>Kontrola s vypracováním protokolu o seřízení, vyčištění a kontrole odběrného plynového zařízení dle vyhlášky ČÚBP 85/1978 § 3, typu topidla plyn kotel, žst.Kolín,ATU byty</t>
  </si>
  <si>
    <t>V740Z4500AF5</t>
  </si>
  <si>
    <t>Kontrola s vypracováním protokolu o seřízení, vyčištění a kontrole odběrného plynového zařízení dle vyhlášky ČÚBP 85/1978 § 3, typu topidla Dakon GL 20, žst.Úvaly Jiráskova 1080,byt Moravec</t>
  </si>
  <si>
    <t>V750JP901SQ8</t>
  </si>
  <si>
    <t>Kontrola s vypracováním protokolu o seřízení, vyčištění a kontrole odběrného plynového zařízení dle vyhlášky ČÚBP 85/1978 § 3, typu topidla Viadrus G27, žst.Benešov ,stavební oddíl</t>
  </si>
  <si>
    <t>V750JP902SQ8</t>
  </si>
  <si>
    <t>V750JPB01SQC</t>
  </si>
  <si>
    <t>Kontrola s vypracováním protokolu o seřízení, vyčištění a kontrole odběrného plynového zařízení dle vyhlášky ČÚBP 85/1978 § 3, typu topidla Buderus UQ52 Lomax 24Kw, žst.Čerčany,tech objekt</t>
  </si>
  <si>
    <t>V750JPF01SQK</t>
  </si>
  <si>
    <t>Kontrola s vypracováním protokolu o seřízení, vyčištění a kontrole odběrného plynového zařízení dle vyhlášky ČÚBP 85/1978 § 3, typu topidla Vailant URC 410 nebo VRC, žst.Strančice,tech objekt</t>
  </si>
  <si>
    <t>V750K6M01S13</t>
  </si>
  <si>
    <t>Kontrola s vypracováním protokolu o seřízení, vyčištění a kontrole odběrného plynového zařízení dle vyhlášky ČÚBP 85/1978 § 3, typu topidla Junkers 24, žst.Sázava,ST okrsek</t>
  </si>
  <si>
    <t>V750KSV01SPN</t>
  </si>
  <si>
    <t>Kontrola s vypracováním protokolu o seřízení, vyčištění a kontrole odběrného plynového zařízení dle vyhlášky ČÚBP 85/1978 § 3, typu topidla Baxi 24,, žst.Český Brod,ST okrsek</t>
  </si>
  <si>
    <t>V740Z4500AF5.1</t>
  </si>
  <si>
    <t>Kontrola s vypracováním protokolu o seřízení, vyčištění a kontrole odběrného plynového zařízení dle vyhlášky ČÚBP 85/1978 § 3, typu topidla Vailant B11BS 24Kw, žst.Úvaly Jiráskova 70,přízemí pr. byt</t>
  </si>
  <si>
    <t>V740Z4500AF5.2</t>
  </si>
  <si>
    <t>Kontrola s vypracováním protokolu o seřízení, vyčištění a kontrole odběrného plynového zařízení dle vyhlášky ČÚBP 85/1978 § 3, typu topidla Dakon P18 LUX , žst.Úvaly Jiráskova 70,BJ Studený přízemí</t>
  </si>
  <si>
    <t>V750KSV02SPN</t>
  </si>
  <si>
    <t>Kontrola s vypracováním protokolu o seřízení, vyčištění a kontrole odběrného plynového zařízení dle vyhlášky ČÚBP 85/1978 § 3, typu topidla Gamat GFK, rok výroby 1997, žst.Český Brod,byty</t>
  </si>
  <si>
    <t>V750KSV02SPN.1</t>
  </si>
  <si>
    <t>Kontrola s vypracováním protokolu o seřízení, vyčištění a kontrole odběrného plynového zařízení dle vyhlášky ČÚBP 85/1978 § 3, typu topidla Karma beta 3, rok výroby 2005, žst.Český Brod,byty</t>
  </si>
  <si>
    <t>V750KSV02SPN.2</t>
  </si>
  <si>
    <t>Kontrola s vypracováním protokolu o seřízení, vyčištění a kontrole odběrného plynového zařízení dle vyhlášky ČÚBP 85/1978 § 3, typu topidla Karma beta 5, rok výroby 2011, žst.Český Brod,byty</t>
  </si>
  <si>
    <t>V750KSV02SPN.3</t>
  </si>
  <si>
    <t>Kontrola s vypracováním protokolu o seřízení, vyčištění a kontrole odběrného plynového zařízení dle vyhlášky ČÚBP 85/1978 § 3, typu topidla Karma beta 3, rok výroby 2002, žst.Český Brod,byty</t>
  </si>
  <si>
    <t>V750KSV02SPN.4</t>
  </si>
  <si>
    <t>Kontrola s vypracováním protokolu o seřízení, vyčištění a kontrole odběrného plynového zařízení dle vyhlášky ČÚBP 85/1978 § 3, typu topidla Karma beta 4, rok výroby 2004, žst.Český Brod,byty</t>
  </si>
  <si>
    <t>V750KSV02SPN.5</t>
  </si>
  <si>
    <t>Kontrola s vypracováním protokolu o seřízení, vyčištění a kontrole odběrného plynového zařízení dle vyhlášky ČÚBP 85/1978 § 3, typu topidla Karma beta 5, rok výroby 2014, žst.Český Brod,byty</t>
  </si>
  <si>
    <t>V750KSV02SPN.6</t>
  </si>
  <si>
    <t>Kontrola s vypracováním protokolu o seřízení, vyčištění a kontrole odběrného plynového zařízení dle vyhlášky ČÚBP 85/1978 § 3, typu topidla VAILLANT VU CZ 280/3-5, rok výroby 2007, žst.Český Brod,</t>
  </si>
  <si>
    <t>V750KSV02SPN.7</t>
  </si>
  <si>
    <t>Kontrola s vypracováním protokolu o seřízení, vyčištění a kontrole odběrného plynového zařízení dle vyhlášky ČÚBP 85/1978 § 3, typu topidla VIESSMANN Vitopend 100, rok výroby 2012, žst.Český Brod,</t>
  </si>
  <si>
    <t>V750KSV02SPN.8</t>
  </si>
  <si>
    <t>Kontrola s vypracováním protokolu o seřízení, vyčištění a kontrole odběrného plynového zařízení dle vyhlášky ČÚBP 85/1978 § 3, typu topidla DAKON GL 30 EKO, rok výroby 2005, žst.Český Brod,</t>
  </si>
  <si>
    <t>V750KSV02SPN.9</t>
  </si>
  <si>
    <t>Kontrola s vypracováním protokolu o seřízení, vyčištění a kontrole odběrného plynového zařízení dle vyhlášky ČÚBP 85/1978 § 3, typu topidla PROTHERM Panther 24KOO, rok výroby 2004, žst.Český Brod,</t>
  </si>
  <si>
    <t>V750KSV02SPN.10</t>
  </si>
  <si>
    <t>Kontrola s vypracováním protokolu o seřízení, vyčištění a kontrole odběrného plynového zařízení dle vyhlášky ČÚBP 85/1978 § 3, typu topidla RELIANCE 501, rok výroby 1992, žst.Český Brod,Pokladny</t>
  </si>
  <si>
    <t>V750KSY01SPM</t>
  </si>
  <si>
    <t>Kontrola s vypracováním protokolu o seřízení, vyčištění a kontrole odběrného plynového zařízení dle vyhlášky ČÚBP 85/1978 § 3, typu topidla VIESSMANN Vitopend 100, rok výroby 2013, žst.Úvaly,kotelna</t>
  </si>
  <si>
    <t>V750KST01SPY</t>
  </si>
  <si>
    <t>Kontrola s vypracováním protokolu o seřízení, vyčištění a kontrole odběrného plynového zařízení dle vyhlášky ČÚBP 85/1978 § 3, typu topidla VIADRUS G 34 6Z, žst.Poříčany,kotelna</t>
  </si>
  <si>
    <t>V740KSY01SPM</t>
  </si>
  <si>
    <t>Kontrola s vypracováním protokolu o seřízení, vyčištění a kontrole odběrného plynového zařízení dle vyhlášky ČÚBP 85/1978 § 3, typu topidla VaW karma beta, rok výroby 2015, žst.Úvaly,byt v 2NP</t>
  </si>
  <si>
    <t>V750JPB02SQC</t>
  </si>
  <si>
    <t xml:space="preserve">Kontrola s vypracováním protokolu o seřízení, vyčištění a kontrole odběrného plynového zařízení dle vyhlášky ČÚBP 85/1978 § 3, typu topidla FERRO Waermetechnik  95KW, rok výroby 2004, žst.Čerčany,kotelna</t>
  </si>
  <si>
    <t>E211JPEB2A00</t>
  </si>
  <si>
    <t>Kontrola s vypracováním protokolu o seřízení, vyčištění a kontrole odběrného plynového zařízení dle vyhlášky ČÚBP 85/1978 § 3, typu topidla waf 2x, rok výroby 2006, žst.Mirošovice,pokladny</t>
  </si>
  <si>
    <t>V750JP901SQ8.1</t>
  </si>
  <si>
    <t xml:space="preserve">Kontrola s vypracováním protokolu o seřízení, vyčištění a kontrole odběrného plynového zařízení dle vyhlášky ČÚBP 85/1978 § 3, typu topidla VIADRUS G27 ECO  49,5 KW, rok výroby 2007, žst.Benešov,kotelna</t>
  </si>
  <si>
    <t>V750JP902SQ8.1</t>
  </si>
  <si>
    <t>V750JPF01SQK.1</t>
  </si>
  <si>
    <t>Kontrola s vypracováním protokolu o seřízení, vyčištění a kontrole odběrného plynového zařízení dle vyhlášky ČÚBP 85/1978 § 3, typu topidla DAKON DUA CTFS 30 AE, rok výroby 2009, žst.Strančice,WC veř.</t>
  </si>
  <si>
    <t>E216JPF01SQK</t>
  </si>
  <si>
    <t>Kontrola s vypracováním protokolu o seřízení, vyčištění a kontrole odběrného plynového zařízení dle vyhlášky ČÚBP 85/1978 § 3, typu topidla Karma, rok výroby 2012, žst.Strančice,pokladny</t>
  </si>
  <si>
    <t>V750JPF01SQK.2</t>
  </si>
  <si>
    <t>Kontrola s vypracováním protokolu o seřízení, vyčištění a kontrole odběrného plynového zařízení dle vyhlášky ČÚBP 85/1978 § 3, typu topidla DAKON DUA RTW 24, rok výroby 2008, žst.Strančice,Blaško</t>
  </si>
  <si>
    <t>V750JPF01SQK.3</t>
  </si>
  <si>
    <t>Kontrola s vypracováním protokolu o seřízení, vyčištění a kontrole odběrného plynového zařízení dle vyhlášky ČÚBP 85/1978 § 3, typu topidla THERMONA PRO 14, rok výroby 2009, žst.Strančice,Havel</t>
  </si>
  <si>
    <t>V750JPF01SQK.4</t>
  </si>
  <si>
    <t>Kontrola s vypracováním protokolu o seřízení, vyčištění a kontrole odběrného plynového zařízení dle vyhlášky ČÚBP 85/1978 § 3, typu topidla JUNKERS DH KE 234, rok výroby 2008, žst.Strančice,Jedličková</t>
  </si>
  <si>
    <t>V750K8701SRD</t>
  </si>
  <si>
    <t>Kontrola s vypracováním protokolu o seřízení, vyčištění a kontrole odběrného plynového zařízení dle vyhlášky ČÚBP 85/1978 § 3, typu topidla VIADRUS G27 ECO GL 6Z-1, rok výroby 2005, žst.Sedlčany,kotelna</t>
  </si>
  <si>
    <t>V750LFD01SQE</t>
  </si>
  <si>
    <t>Kontrola s vypracováním protokolu o seřízení, vyčištění a kontrole odběrného plynového zařízení dle vyhlášky ČÚBP 85/1978 § 3, typu topidla THERM DUO 50, rok výroby 2009, žst.Votice,kotelna</t>
  </si>
  <si>
    <t>V750LFF01SQH</t>
  </si>
  <si>
    <t>Kontrola s vypracováním protokolu o seřízení, vyčištění a kontrole odběrného plynového zařízení dle vyhlášky ČÚBP 85/1978 § 3, typu topidla DAKON DUA 28 AE, rok výroby 2009, žst.Olbramovice,kotelna</t>
  </si>
  <si>
    <t>V750LFF02SW6</t>
  </si>
  <si>
    <t>Kontrola s vypracováním protokolu o seřízení, vyčištění a kontrole odběrného plynového zařízení dle vyhlášky ČÚBP 85/1978 § 3, typu topidla JUNKERS ZSN 24, rok výroby 2010, žst.Olbramovice,kotelna</t>
  </si>
  <si>
    <t>V750K5Y01SR4</t>
  </si>
  <si>
    <t>Kontrola s vypracováním protokolu o seřízení, vyčištění a kontrole odběrného plynového zařízení dle vyhlášky ČÚBP 85/1978 § 3, typu topidla DAKON DUA 24 RK, rok výroby 2014, žst.Týnec nad Sázavou ,schodiště</t>
  </si>
  <si>
    <t>V750K5Y01SR4.1</t>
  </si>
  <si>
    <t>Kontrola s vypracováním protokolu o seřízení, vyčištění a kontrole odběrného plynového zařízení dle vyhlášky ČÚBP 85/1978 § 3, typu topidla DAKON Dagas plus 03-24RT, rok výroby 2009, žst.Vlašim,WC služ.</t>
  </si>
  <si>
    <t>73</t>
  </si>
  <si>
    <t>V750JPD01SQF</t>
  </si>
  <si>
    <t>Kontrola s vypracováním protokolu o seřízení, vyčištění a kontrole odběrného plynového zařízení dle vyhlášky ČÚBP 85/1978 § 3, typu topidla JUNKERS ZW 24, rok výroby 2003, žst.Senohraby,pokladny</t>
  </si>
  <si>
    <t>144</t>
  </si>
  <si>
    <t>V750Z4500410</t>
  </si>
  <si>
    <t>Kontrola s vypracováním protokolu o seřízení, vyčištění a kontrole odběrného plynového zařízení dle vyhlášky ČÚBP 85/1978 § 3, typu topidla Viadrus 2x, rok výroby 2012, žst.Benešov MSB,kotelna</t>
  </si>
  <si>
    <t>146</t>
  </si>
  <si>
    <t>75</t>
  </si>
  <si>
    <t>V750Z4500418</t>
  </si>
  <si>
    <t>Kontrola s vypracováním protokolu o seřízení, vyčištění a kontrole odběrného plynového zařízení dle vyhlášky ČÚBP 85/1978 § 3, typu topidla viallant 1x, rok výroby 2008, žst.Strančice Tech. objekt,kotelna</t>
  </si>
  <si>
    <t>148</t>
  </si>
  <si>
    <t>V750Z4500414</t>
  </si>
  <si>
    <t>Kontrola s vypracováním protokolu o seřízení, vyčištění a kontrole odběrného plynového zařízení dle vyhlášky ČÚBP 85/1978 § 3, typu topidla Dakon 1x, rok výroby 2009, žst.Čerčany Tech. objekt,kotelna</t>
  </si>
  <si>
    <t>150</t>
  </si>
  <si>
    <t>002 - Obvod Provoz II - západ</t>
  </si>
  <si>
    <t>002.1 - okr. Beroun</t>
  </si>
  <si>
    <t>-1531600249</t>
  </si>
  <si>
    <t>V750JSJ01SR5</t>
  </si>
  <si>
    <t xml:space="preserve">kontrola s vypracováním protokolu o seřízení, vyčištění a kontrole odběrného plynového zařízení dle vyhlášky ČÚBP 85/1978 § 3,  typu topidla Viessmann Vitodens 100  26kW, žst. Dobřichovice, DK PLYN kotel - Lacman dozorčí</t>
  </si>
  <si>
    <t>V750JSJ01SR5.1</t>
  </si>
  <si>
    <t xml:space="preserve">kontrola s vypracováním protokolu o seřízení, vyčištění a kontrole odběrného plynového zařízení dle vyhlášky ČÚBP 85/1978 § 3,  typu topidla Vaf - Karma Beta Gama 5 plyn, žst. Dobřichovice , nocležna ZAP PLYN Vaf</t>
  </si>
  <si>
    <t>V750JSL03SQA</t>
  </si>
  <si>
    <t xml:space="preserve">kontrola s vypracováním protokolu o seřízení, vyčištění a kontrole odběrného plynového zařízení dle vyhlášky ČÚBP 85/1978 § 3,  typu topidla Viessmann Vitodens 100  26kW, žst. Řevnice č.p. 150, služ. Část, PLYN, žst. - tel. 972 227 416</t>
  </si>
  <si>
    <t>V750JSL03SQA.1</t>
  </si>
  <si>
    <t xml:space="preserve">kontrola s vypracováním protokolu o seřízení, vyčištění a kontrole odběrného plynového zařízení dle vyhlášky ČÚBP 85/1978 § 3,  typu topidla Baxi Duo-tec compact +1,24 GA  24kW, žst. Řevnice č.p. 150,  kultůrní míst., plyn</t>
  </si>
  <si>
    <t>V750JSR03SQS</t>
  </si>
  <si>
    <t xml:space="preserve">kontrola s vypracováním protokolu o seřízení, vyčištění a kontrole odběrného plynového zařízení dle vyhlášky ČÚBP 85/1978 § 3,  typu topidla Protherm Medvěd 30 KLO  28kW plyn, žst. Karlštejn 194, DK služ.část, žst. - tel. 972 251 155</t>
  </si>
  <si>
    <t>V750JSR03SQS.1</t>
  </si>
  <si>
    <t xml:space="preserve">kontrola s vypracováním protokolu o seřízení, vyčištění a kontrole odběrného plynového zařízení dle vyhlášky ČÚBP 85/1978 § 3,  typu topidla Vaf - Karma Beta Gama 5 plyn, žst. Karlštejn 194, úschova</t>
  </si>
  <si>
    <t>V750JSN03SQI</t>
  </si>
  <si>
    <t xml:space="preserve">kontrola s vypracováním protokolu o seřízení, vyčištění a kontrole odběrného plynového zařízení dle vyhlášky ČÚBP 85/1978 § 3,  typu topidla Vaillant VK INT 384/3  38kW, žst. Zadní Třebáň 35, služ.část DK - PLYN - tel. 972 227 455</t>
  </si>
  <si>
    <t>V750JSN04SQI</t>
  </si>
  <si>
    <t xml:space="preserve">kontrola s vypracováním protokolu o seřízení, vyčištění a kontrole odběrného plynového zařízení dle vyhlášky ČÚBP 85/1978 § 3,  typu topidla Vaillant VU INT 246/5-3 (PLYN), žst. Zadní Třebáň 35 , neb prost. restaurace - tel.731 555 775</t>
  </si>
  <si>
    <t>V750Z4500306</t>
  </si>
  <si>
    <t xml:space="preserve">kontrola s vypracováním protokolu o seřízení, vyčištění a kontrole odběrného plynového zařízení dle vyhlášky ČÚBP 85/1978 § 3,  typu topidla Viadrus 2x (PLYN), žst. Zdice , Prov. budova SBBH</t>
  </si>
  <si>
    <t>E211LKB01SRX</t>
  </si>
  <si>
    <t xml:space="preserve">kontrola s vypracováním protokolu o seřízení, vyčištění a kontrole odběrného plynového zařízení dle vyhlášky ČÚBP 85/1978 § 3,  typu topidla plyn, žst. Příbram , VB 4/21 - provoz (půda)</t>
  </si>
  <si>
    <t>E211LKB01SRX.1</t>
  </si>
  <si>
    <t xml:space="preserve">kontrola s vypracováním protokolu o seřízení, vyčištění a kontrole odběrného plynového zařízení dle vyhlášky ČÚBP 85/1978 § 3,  typu topidla plyn, žst. Příbram, VB 4/21 - Restaurace</t>
  </si>
  <si>
    <t>E211K9W01SRA</t>
  </si>
  <si>
    <t xml:space="preserve">kontrola s vypracováním protokolu o seřízení, vyčištění a kontrole odběrného plynového zařízení dle vyhlášky ČÚBP 85/1978 § 3,  typu topidla plyn, Dozorčí p. Vrážel, žst. Čísovice , VB - provoz</t>
  </si>
  <si>
    <t>V740LKB01SRX</t>
  </si>
  <si>
    <t xml:space="preserve">kontrola s vypracováním protokolu o seřízení, vyčištění a kontrole odběrného plynového zařízení dle vyhlášky ČÚBP 85/1978 § 3,  typu topidla kotel Plyn, žst. Příbram , VB 4/21 - Sehlík</t>
  </si>
  <si>
    <t>V740LKB01SRX.1</t>
  </si>
  <si>
    <t xml:space="preserve">kontrola s vypracováním protokolu o seřízení, vyčištění a kontrole odběrného plynového zařízení dle vyhlášky ČÚBP 85/1978 § 3,  typu topidla kotel Plyn, žst. Příbram , VB 4/21 - Skalická</t>
  </si>
  <si>
    <t>V740JSJ01SR5</t>
  </si>
  <si>
    <t xml:space="preserve">kontrola s vypracováním protokolu o seřízení, vyčištění a kontrole odběrného plynového zařízení dle vyhlášky ČÚBP 85/1978 § 3,  typu topidla kotel Plyn, žst. Dobřichovice , Byt - Malý</t>
  </si>
  <si>
    <t>V740JSN01SQI</t>
  </si>
  <si>
    <t xml:space="preserve">kontrola s vypracováním protokolu o seřízení, vyčištění a kontrole odběrného plynového zařízení dle vyhlášky ČÚBP 85/1978 § 3,  typu topidla Vaillant VU INT 246/5-3 (PLYN), žst. Zadní Třebáň , byt  Reiser</t>
  </si>
  <si>
    <t>002.2 - okr. Kladno</t>
  </si>
  <si>
    <t>1190341721</t>
  </si>
  <si>
    <t>V750JVK01SSA</t>
  </si>
  <si>
    <t xml:space="preserve">kontrola s vypracováním protokolu o seřízení, vyčištění a kontrole odběrného plynového zařízení dle vyhlášky ČÚBP 85/1978 § 3,  typu topidla VAILLANT VR 72/3-2 EU HL/PB, rok výroby 1994, žst.Kladno , VB kotelna</t>
  </si>
  <si>
    <t>V750JVK03SSA</t>
  </si>
  <si>
    <t xml:space="preserve">kontrola s vypracováním protokolu o seřízení, vyčištění a kontrole odběrného plynového zařízení dle vyhlášky ČÚBP 85/1978 § 3,  typu topidla Protherm 24, žst.Kladno  , VB, útulek vlakových čet</t>
  </si>
  <si>
    <t>V750JYZ00SAE</t>
  </si>
  <si>
    <t xml:space="preserve">kontrola s vypracováním protokolu o seřízení, vyčištění a kontrole odběrného plynového zařízení dle vyhlášky ČÚBP 85/1978 § 3,  typu topidla Protherm 30, žst.Kladno , město</t>
  </si>
  <si>
    <t>E211JVKB5A00</t>
  </si>
  <si>
    <t xml:space="preserve">kontrola s vypracováním protokolu o seřízení, vyčištění a kontrole odběrného plynového zařízení dle vyhlášky ČÚBP 85/1978 § 3,  typu topidla VAILANT, Kladno , budova SaZD</t>
  </si>
  <si>
    <t>V750Z4500116</t>
  </si>
  <si>
    <t xml:space="preserve">kontrola s vypracováním protokolu o seřízení, vyčištění a kontrole odběrného plynového zařízení dle vyhlášky ČÚBP 85/1978 § 3,  typu topidla VIADRUS 42, Kladno, budova SaZD</t>
  </si>
  <si>
    <t>V750Z4500114</t>
  </si>
  <si>
    <t xml:space="preserve">kontrola s vypracováním protokolu o seřízení, vyčištění a kontrole odběrného plynového zařízení dle vyhlášky ČÚBP 85/1978 § 3,  typu topidla Protherm 30, Kladno , budova SEE (Za Nádražím 5)</t>
  </si>
  <si>
    <t>V750JZ400STB</t>
  </si>
  <si>
    <t xml:space="preserve">kontrola s vypracováním protokolu o seřízení, vyčištění a kontrole odběrného plynového zařízení dle vyhlášky ČÚBP 85/1978 § 3,  typu topidla Viessman Vitopend 111, rok výroby 2013, žst. Brandýsek,  výpravní budova</t>
  </si>
  <si>
    <t>V740JVP00SCA</t>
  </si>
  <si>
    <t xml:space="preserve">kontrola s vypracováním protokolu o seřízení, vyčištění a kontrole odběrného plynového zařízení dle vyhlášky ČÚBP 85/1978 § 3,  typu topidla Baxi, rok výroby 2011, žst. Stochov, kotel na byty</t>
  </si>
  <si>
    <t>V750JVP00SCA</t>
  </si>
  <si>
    <t xml:space="preserve">kontrola s vypracováním protokolu o seřízení, vyčištění a kontrole odběrného plynového zařízení dle vyhlášky ČÚBP 85/1978 § 3,  typu topidla VIADRUS 42, rok výroby 1999, žst. Stochov, kotelna VB</t>
  </si>
  <si>
    <t>V750JVB00SS1</t>
  </si>
  <si>
    <t xml:space="preserve">kontrola s vypracováním protokolu o seřízení, vyčištění a kontrole odběrného plynového zařízení dle vyhlášky ČÚBP 85/1978 § 3,  typu topidla DESTILA DPL 50A, rok výroby 1997, žst.Hostivice, výpravní budova</t>
  </si>
  <si>
    <t>E211JVB00SS1</t>
  </si>
  <si>
    <t xml:space="preserve">kontrola s vypracováním protokolu o seřízení, vyčištění a kontrole odběrného plynového zařízení dle vyhlášky ČÚBP 85/1978 § 3,  typu topidla Karma Alfa POV 108, rok výroby 2014, žst.Hostivice, výpravní budova</t>
  </si>
  <si>
    <t>E216JVB01SS1</t>
  </si>
  <si>
    <t xml:space="preserve">kontrola s vypracováním protokolu o seřízení, vyčištění a kontrole odběrného plynového zařízení dle vyhlášky ČÚBP 85/1978 § 3,  typu topidla ARISTON SGA 80VGA, rok výroby 2012, žst.Hostivice, výpravní budova</t>
  </si>
  <si>
    <t>V750JVF00SSF</t>
  </si>
  <si>
    <t xml:space="preserve">kontrola s vypracováním protokolu o seřízení, vyčištění a kontrole odběrného plynového zařízení dle vyhlášky ČÚBP 85/1978 § 3,  typu topidla DAKON DUA 24 RT, rok výroby 2017, žst. Jeneč, výpravní budova</t>
  </si>
  <si>
    <t>E211JRT00SUE</t>
  </si>
  <si>
    <t xml:space="preserve">kontrola s vypracováním protokolu o seřízení, vyčištění a kontrole odběrného plynového zařízení dle vyhlášky ČÚBP 85/1978 § 3,  typu topidla GAMA, rok výroby 2003-2005, žst. Středokluky , výpravní budova</t>
  </si>
  <si>
    <t>V750JR400SQD</t>
  </si>
  <si>
    <t xml:space="preserve">kontrola s vypracováním protokolu o seřízení, vyčištění a kontrole odběrného plynového zařízení dle vyhlášky ČÚBP 85/1978 § 3,  typu topidla DAKON DUA 24 HV, rok výroby 2017, žst.Rudná,  výpravní  budova</t>
  </si>
  <si>
    <t>V740JR400SQD</t>
  </si>
  <si>
    <t xml:space="preserve">kontrola s vypracováním protokolu o seřízení, vyčištění a kontrole odběrného plynového zařízení dle vyhlášky ČÚBP 85/1978 § 3,  typu topidla VAILANT ECO TEC proVUW 236/5-3, rok výroby 2017, žst.Rudná, VB byt</t>
  </si>
  <si>
    <t>002.3 - okr. Slaný</t>
  </si>
  <si>
    <t>-53851657</t>
  </si>
  <si>
    <t>E211JXH01SPI</t>
  </si>
  <si>
    <t xml:space="preserve">kontrola s vypracováním protokolu o seřízení, vyčištění a kontrole odběrného plynového zařízení dle vyhlášky ČÚBP 85/1978 § 3,  typu topidla kotel proterm 25 kw, žst. Klobuky v Čechách , DK.</t>
  </si>
  <si>
    <t>E211JXHB1A00</t>
  </si>
  <si>
    <t xml:space="preserve">kontrola s vypracováním protokolu o seřízení, vyčištění a kontrole odběrného plynového zařízení dle vyhlášky ČÚBP 85/1978 § 3,  typu topidla WAWKY  2KW, žst. Klobuky v Čechách , ST 1.</t>
  </si>
  <si>
    <t>E211JXF01SPF</t>
  </si>
  <si>
    <t xml:space="preserve">kontrola s vypracováním protokolu o seřízení, vyčištění a kontrole odběrného plynového zařízení dle vyhlášky ČÚBP 85/1978 § 3,  typu topidla Kotel WAILANT 35 kw, žst. Zlonice, DK.</t>
  </si>
  <si>
    <t>E211JXD01SPF</t>
  </si>
  <si>
    <t xml:space="preserve">kontrola s vypracováním protokolu o seřízení, vyčištění a kontrole odběrného plynového zařízení dle vyhlášky ČÚBP 85/1978 § 3,  typu topidla Kotel viessman 50 kw, žst. Slaný, VB.</t>
  </si>
  <si>
    <t>E211JXD01SPF.1</t>
  </si>
  <si>
    <t xml:space="preserve">kontrola s vypracováním protokolu o seřízení, vyčištění a kontrole odběrného plynového zařízení dle vyhlášky ČÚBP 85/1978 § 3,  typu topidla Karma, žst. Slaný 1.PATRO, VB. NOCLEŽNY</t>
  </si>
  <si>
    <t>E211JXDB3A00</t>
  </si>
  <si>
    <t xml:space="preserve">kontrola s vypracováním protokolu o seřízení, vyčištění a kontrole odběrného plynového zařízení dle vyhlášky ČÚBP 85/1978 § 3,  typu topidla WAWKY  2KW, žst. Slaný, ST 1.</t>
  </si>
  <si>
    <t>E211JXDB4A00</t>
  </si>
  <si>
    <t xml:space="preserve">kontrola s vypracováním protokolu o seřízení, vyčištění a kontrole odběrného plynového zařízení dle vyhlášky ČÚBP 85/1978 § 3,  typu topidla WAWKY  2KW, žst. Slaný, st 2.</t>
  </si>
  <si>
    <t>E211JX901SPE</t>
  </si>
  <si>
    <t xml:space="preserve">kontrola s vypracováním protokolu o seřízení, vyčištění a kontrole odběrného plynového zařízení dle vyhlášky ČÚBP 85/1978 § 3,  typu topidla WAWK 2,2 KW, žst. Podlešín , DK.</t>
  </si>
  <si>
    <t>E211JX701SPD</t>
  </si>
  <si>
    <t xml:space="preserve">kontrola s vypracováním protokolu o seřízení, vyčištění a kontrole odběrného plynového zařízení dle vyhlášky ČÚBP 85/1978 § 3,  typu topidla kotel viessman 35 kw, žst. Zvoleněves, DK.</t>
  </si>
  <si>
    <t>002.4 - okr. Lužná u Rakovníka</t>
  </si>
  <si>
    <t>-951879200</t>
  </si>
  <si>
    <t>V750JY301SSB</t>
  </si>
  <si>
    <t xml:space="preserve">kontrola s vypracováním protokolu o seřízení, vyčištění a kontrole odběrného plynového zařízení dle vyhlášky ČÚBP 85/1978 § 3,  typu topidla THERM DUO 50 - turbo, rok výroby 2005, žst. Rakovník, VB - přízemí WC ženy</t>
  </si>
  <si>
    <t>V750JY302SSB</t>
  </si>
  <si>
    <t xml:space="preserve">kontrola s vypracováním protokolu o seřízení, vyčištění a kontrole odběrného plynového zařízení dle vyhlášky ČÚBP 85/1978 § 3,  typu topidla THERM DUO 50 - turbo, rok výroby 2005, žst. Rakovník, VB - přízemí ( tranzito)</t>
  </si>
  <si>
    <t>V750JY304SSB</t>
  </si>
  <si>
    <t xml:space="preserve">kontrola s vypracováním protokolu o seřízení, vyčištění a kontrole odběrného plynového zařízení dle vyhlášky ČÚBP 85/1978 § 3,  typu topidla THERM 28 LX, rok výroby 2005, žst. Rakovník, VB - 1.patro</t>
  </si>
  <si>
    <t>V750JY303SSB</t>
  </si>
  <si>
    <t xml:space="preserve">kontrola s vypracováním protokolu o seřízení, vyčištění a kontrole odběrného plynového zařízení dle vyhlášky ČÚBP 85/1978 § 3,  typu topidla THERM 28 LX, rok výroby 2005, žst. Rakovník, 1.patro (před školní místností)</t>
  </si>
  <si>
    <t>E211JY300SSB</t>
  </si>
  <si>
    <t xml:space="preserve">kontrola s vypracováním protokolu o seřízení, vyčištění a kontrole odběrného plynového zařízení dle vyhlášky ČÚBP 85/1978 § 3,  typu topidla MORA TOP VEGA 10 MAX     , rok výroby 2005, žst. Rakovník     , VB - 1.patro</t>
  </si>
  <si>
    <t>V750JY305SSB</t>
  </si>
  <si>
    <t xml:space="preserve">kontrola s vypracováním protokolu o seřízení, vyčištění a kontrole odběrného plynového zařízení dle vyhlášky ČÚBP 85/1978 § 3,  typu topidla Protherm 24, rok výroby 2015, žst. Rakovník, VB - 1.patro  útulek vlakových čet ( b.byt )</t>
  </si>
  <si>
    <t>V750Z4500121</t>
  </si>
  <si>
    <t xml:space="preserve">kontrola s vypracováním protokolu o seřízení, vyčištění a kontrole odběrného plynového zařízení dle vyhlášky ČÚBP 85/1978 § 3,  typu topidla Viadrus CLEO BT 25 Kw, žst. Rakovník , TO šatny</t>
  </si>
  <si>
    <t>E211VW0DA00</t>
  </si>
  <si>
    <t xml:space="preserve">kontrola s vypracováním protokolu o seřízení, vyčištění a kontrole odběrného plynového zařízení dle vyhlášky ČÚBP 85/1978 § 3,  typu topidla MORA KS 100MV     , žst. Rakovník , TO šatny</t>
  </si>
  <si>
    <t>E211JY3B9A00</t>
  </si>
  <si>
    <t xml:space="preserve">kontrola s vypracováním protokolu o seřízení, vyčištění a kontrole odběrného plynového zařízení dle vyhlášky ČÚBP 85/1978 § 3,  typu topidla BETA 3,4 karma K-5, žst. Rakovník   , TO kanceláře</t>
  </si>
  <si>
    <t>E211JY3B9A00.1</t>
  </si>
  <si>
    <t xml:space="preserve">kontrola s vypracováním protokolu o seřízení, vyčištění a kontrole odběrného plynového zařízení dle vyhlášky ČÚBP 85/1978 § 3,  typu topidla JUNKERS WR 125/8kW, žst. Rakovník   , TO kanceláře</t>
  </si>
  <si>
    <t>E211JY3B9A00.2</t>
  </si>
  <si>
    <t xml:space="preserve">kontrola s vypracováním protokolu o seřízení, vyčištění a kontrole odběrného plynového zařízení dle vyhlášky ČÚBP 85/1978 § 3,  typu topidla BETA, žst. Rakovník  , st. 1 signalisté</t>
  </si>
  <si>
    <t>E211JY3B3A00</t>
  </si>
  <si>
    <t xml:space="preserve">kontrola s vypracováním protokolu o seřízení, vyčištění a kontrole odběrného plynového zařízení dle vyhlášky ČÚBP 85/1978 § 3,  typu topidla BETA, žst. Rakovník   ,  st. 1 - SSZT</t>
  </si>
  <si>
    <t>E211L3B1A00</t>
  </si>
  <si>
    <t xml:space="preserve">kontrola s vypracováním protokolu o seřízení, vyčištění a kontrole odběrného plynového zařízení dle vyhlášky ČÚBP 85/1978 § 3,  typu topidla DAKON DUA CTN 30 AE/DK, rok výroby 2009, žst. Hýskov,  výpravní budova</t>
  </si>
  <si>
    <t>V750K2F00SSX</t>
  </si>
  <si>
    <t xml:space="preserve">kontrola s vypracováním protokolu o seřízení, vyčištění a kontrole odběrného plynového zařízení dle vyhlášky ČÚBP 85/1978 § 3,  typu topidla BETA, rok výroby 2000, žst. Hýskov, VB byt p. Šiler</t>
  </si>
  <si>
    <t>V740K2F00SSX</t>
  </si>
  <si>
    <t xml:space="preserve">kontrola s vypracováním protokolu o seřízení, vyčištění a kontrole odběrného plynového zařízení dle vyhlášky ČÚBP 85/1978 § 3,  typu topidla Domina F24E, žst. Hýskov, VB byt p. Houška</t>
  </si>
  <si>
    <t>002.5 - okr. Kralupy</t>
  </si>
  <si>
    <t>1983939336</t>
  </si>
  <si>
    <t>E290KDE00SPZ</t>
  </si>
  <si>
    <t xml:space="preserve">kontrola s vypracováním protokolu o seřízení, vyčištění a kontrole odběrného plynového zařízení dle vyhlášky ČÚBP 85/1978 § 3,  typu topidla plyn. Topidlo waf 5KW r.v.1995, žst. Roztoky u Prahy, výpr.bud.nebyt.prost.Nosková</t>
  </si>
  <si>
    <t>E211KDE01SPZ</t>
  </si>
  <si>
    <t xml:space="preserve">kontrola s vypracováním protokolu o seřízení, vyčištění a kontrole odběrného plynového zařízení dle vyhlášky ČÚBP 85/1978 § 3,  typu topidla kotel Viessmann  26KW r.v.2018, žst. Roztoky u Prahy, výpravní budova DK.</t>
  </si>
  <si>
    <t>E216KDG01SQ1</t>
  </si>
  <si>
    <t xml:space="preserve">kontrola s vypracováním protokolu o seřízení, vyčištění a kontrole odběrného plynového zařízení dle vyhlášky ČÚBP 85/1978 § 3,  typu topidla kotel Viessmann  26KW r.v.2018, žst. Libčice nad Vltavou, výpravní budova DK.</t>
  </si>
  <si>
    <t>E216KDG01SQ1.1</t>
  </si>
  <si>
    <t xml:space="preserve">kontrola s vypracováním protokolu o seřízení, vyčištění a kontrole odběrného plynového zařízení dle vyhlášky ČÚBP 85/1978 § 3,  typu topidla bojler Dražice 100l r.v.2018, žst. Libčice nad Vltavou, výpravní budova DK.</t>
  </si>
  <si>
    <t>E211KDP01SQ3</t>
  </si>
  <si>
    <t xml:space="preserve">kontrola s vypracováním protokolu o seřízení, vyčištění a kontrole odběrného plynového zařízení dle vyhlášky ČÚBP 85/1978 § 3,  typu topidla kotel Protherm Medved r.v.2013, žst. Vraňany , nová výpravní budova</t>
  </si>
  <si>
    <t>E211KDP01SQ3.1</t>
  </si>
  <si>
    <t xml:space="preserve">kontrola s vypracováním protokolu o seřízení, vyčištění a kontrole odběrného plynového zařízení dle vyhlášky ČÚBP 85/1978 § 3,  typu topidla  boiler ARISTON  r.v.2009, žst. Vraňany , nová výpravní budova</t>
  </si>
  <si>
    <t>E216JYT01SPP</t>
  </si>
  <si>
    <t xml:space="preserve">kontrola s vypracováním protokolu o seřízení, vyčištění a kontrole odběrného plynového zařízení dle vyhlášky ČÚBP 85/1978 § 3,  typu topidla kotel Protherm 24KTV r.v.2012, žst. Úžice, výpravní budova</t>
  </si>
  <si>
    <t>V750Z4500115</t>
  </si>
  <si>
    <t xml:space="preserve">kontrola s vypracováním protokolu o seřízení, vyčištění a kontrole odběrného plynového zařízení dle vyhlášky ČÚBP 85/1978 § 3,  typu topidla kotel Baxi slim r.v.2009, žst. Kralupy nad Vltavou, administ.bud.TD čp.34</t>
  </si>
  <si>
    <t>V750Z4500109</t>
  </si>
  <si>
    <t xml:space="preserve">kontrola s vypracováním protokolu o seřízení, vyčištění a kontrole odběrného plynového zařízení dle vyhlášky ČÚBP 85/1978 § 3,  typu topidla konden.kot. Baxi 32 r.v.2016, žst. Libčice nad Vltavou, budova RZZ</t>
  </si>
  <si>
    <t>V750Z4500106</t>
  </si>
  <si>
    <t xml:space="preserve">kontrola s vypracováním protokolu o seřízení, vyčištění a kontrole odběrného plynového zařízení dle vyhlášky ČÚBP 85/1978 § 3,  typu topidla BAXI LUNA DUO-TEC r.v.2019, žst. Nelahozeves , budova RZZ</t>
  </si>
  <si>
    <t>V750Z4500117</t>
  </si>
  <si>
    <t xml:space="preserve">kontrola s vypracováním protokolu o seřízení, vyčištění a kontrole odběrného plynového zařízení dle vyhlášky ČÚBP 85/1978 § 3,  typu topidla kotel Viadrus 42 KW r.v.1997, žst. Roztoky - , budova RZZ</t>
  </si>
  <si>
    <t>V750Z4500117.1</t>
  </si>
  <si>
    <t xml:space="preserve">kontrola s vypracováním protokolu o seřízení, vyčištění a kontrole odběrného plynového zařízení dle vyhlášky ČÚBP 85/1978 § 3,  typu topidla bojler Quantum r.v.2014, žst. Roztoky , budova RZZ</t>
  </si>
  <si>
    <t>V740KDG00SQ1</t>
  </si>
  <si>
    <t xml:space="preserve">kontrola s vypracováním protokolu o seřízení, vyčištění a kontrole odběrného plynového zařízení dle vyhlášky ČÚBP 85/1978 § 3,  typu topidla kotel Protherm 24KW r.v.2016, žst. Libčice nad Vltavou, výpravní bud. byt.Kratochvíl</t>
  </si>
  <si>
    <t>V740KDE00SPZ</t>
  </si>
  <si>
    <t xml:space="preserve">kontrola s vypracováním protokolu o seřízení, vyčištění a kontrole odběrného plynového zařízení dle vyhlášky ČÚBP 85/1978 § 3,  typu topidla plyn. Topidlo waf 5KW r.v.2006, žst. Roztoky u Prahy ,  výpravní bud.byt.Nosek</t>
  </si>
  <si>
    <t>V740KDE00SPZ.1</t>
  </si>
  <si>
    <t xml:space="preserve">kontrola s vypracováním protokolu o seřízení, vyčištění a kontrole odběrného plynového zařízení dle vyhlášky ČÚBP 85/1978 § 3,  typu topidla plyn. Topidlo waf 2KW r.v.2014, žst. Roztoky u Prahy , výpravní bud.byt Nosek</t>
  </si>
  <si>
    <t>V740KDE00SPZ.2</t>
  </si>
  <si>
    <t xml:space="preserve">kontrola s vypracováním protokolu o seřízení, vyčištění a kontrole odběrného plynového zařízení dle vyhlášky ČÚBP 85/1978 § 3,  typu topidla kotel Vaillant 26KW r.v.2000, žst. Roztoky u Prahy , výpravní bud.byt Jílková</t>
  </si>
  <si>
    <t>V740Z4500AJG</t>
  </si>
  <si>
    <t xml:space="preserve">kontrola s vypracováním protokolu o seřízení, vyčištění a kontrole odběrného plynového zařízení dle vyhlášky ČÚBP 85/1978 § 3,  typu topidla Dakon r.v.2001, žst. Libčice nad Vltavou, str.dom.čp.407 Bubancová</t>
  </si>
  <si>
    <t>V750Z4500106.1</t>
  </si>
  <si>
    <t xml:space="preserve">kontrola s vypracováním protokolu o seřízení, vyčištění a kontrole odběrného plynového zařízení dle vyhlášky ČÚBP 85/1978 § 3,  typu topidla bojler Dražice OKC 300 NTR/HP r.v.2019, žst. Nelahozeves, budova RZZ</t>
  </si>
  <si>
    <t>V740Z4500AJH</t>
  </si>
  <si>
    <t xml:space="preserve">kontrola s vypracováním protokolu o seřízení, vyčištění a kontrole odběrného plynového zařízení dle vyhlášky ČÚBP 85/1978 § 3,  typu topidla plyn.topidlo MORA 6140 4,2KW r.v.2019, žst. Kralupy nad Vltavou, str.dom.čp.207 Hunka</t>
  </si>
  <si>
    <t>V740Z4500AJH.1</t>
  </si>
  <si>
    <t xml:space="preserve">kontrola s vypracováním protokolu o seřízení, vyčištění a kontrole odběrného plynového zařízení dle vyhlášky ČÚBP 85/1978 § 3,  typu topidla plyn.topidlo GAMAT 461 &lt;5KW r.v.2000, žst. Kralupy nad Vltavou, str.dom.čp.207 Trnovec</t>
  </si>
  <si>
    <t>003 - Obvod Provoz III - Praha</t>
  </si>
  <si>
    <t>003.1 - Praha</t>
  </si>
  <si>
    <t>1223218956</t>
  </si>
  <si>
    <t>E290JPL01ANT</t>
  </si>
  <si>
    <t xml:space="preserve">kontrola s vypracováním protokolu o seřízení, vyčištění a kontrole odběrného plynového zařízení dle vyhlášky ČÚBP 85/1978 § 3,  typu topidla Protherm, Viessmann, žst. Praha Uhříněves, VB</t>
  </si>
  <si>
    <t>V750Z4500408</t>
  </si>
  <si>
    <t xml:space="preserve">kontrola s vypracováním protokolu o seřízení, vyčištění a kontrole odběrného plynového zařízení dle vyhlášky ČÚBP 85/1978 § 3,  typu topidla Baxi, žst. Praha Vršovice, ubytovna</t>
  </si>
  <si>
    <t>E211JSG01AP1</t>
  </si>
  <si>
    <t xml:space="preserve">kontrola s vypracováním protokolu o seřízení, vyčištění a kontrole odběrného plynového zařízení dle vyhlášky ČÚBP 85/1978 § 3,  typu topidla Vaillant 200/5  24kW, žst. Praha Radotín, VB - byt</t>
  </si>
  <si>
    <t>E211JSG01AP1.1</t>
  </si>
  <si>
    <t>kontrola s vypracováním protokolu o seřízení, vyčištění a kontrole odběrného plynového zařízení dle vyhlášky ČÚBP 85/1978 § 3, žst. Praha Radotín, VB - volný byt</t>
  </si>
  <si>
    <t>E211JSG01AP1.2</t>
  </si>
  <si>
    <t xml:space="preserve">kontrola s vypracováním protokolu o seřízení, vyčištění a kontrole odběrného plynového zařízení dle vyhlášky ČÚBP 85/1978 § 3,  typu topidla Immergas Zeus  23kW turbo, žst. Praha Radotín, VB - byt</t>
  </si>
  <si>
    <t>E211KSZ01AE5</t>
  </si>
  <si>
    <t xml:space="preserve">kontrola s vypracováním protokolu o seřízení, vyčištění a kontrole odběrného plynového zařízení dle vyhlášky ČÚBP 85/1978 § 3,  typu topidla JUNKERS ZW24-2DHAE, žst. Praha Klánovice,</t>
  </si>
  <si>
    <t>E211JPLB4A00</t>
  </si>
  <si>
    <t xml:space="preserve">kontrola s vypracováním protokolu o seřízení, vyčištění a kontrole odběrného plynového zařízení dle vyhlášky ČÚBP 85/1978 § 3,  typu topidla baxi Nuvola, žst. Praha Uhřiněves, dílny TO</t>
  </si>
  <si>
    <t>V750Z4500408.1</t>
  </si>
  <si>
    <t xml:space="preserve">kontrola s vypracováním protokolu o seřízení, vyčištění a kontrole odběrného plynového zařízení dle vyhlášky ČÚBP 85/1978 § 3,  typu topidla Baxi 03, žst. Praha Vršovice, ubytovna</t>
  </si>
  <si>
    <t>V750Z4500408.2</t>
  </si>
  <si>
    <t xml:space="preserve">kontrola s vypracováním protokolu o seřízení, vyčištění a kontrole odběrného plynového zařízení dle vyhlášky ČÚBP 85/1978 § 3,  typu topidla Viadrus G90, žst. Praha Vršovice, ubytovna</t>
  </si>
  <si>
    <t>V740Z4500AE3</t>
  </si>
  <si>
    <t xml:space="preserve">kontrola s vypracováním protokolu o seřízení, vyčištění a kontrole odběrného plynového zařízení dle vyhlášky ČÚBP 85/1978 § 3,  typu topidla Protherm stacionární, žst. Praha Dolní Počernice, obyt. Budova</t>
  </si>
  <si>
    <t>E211JPW03ANU</t>
  </si>
  <si>
    <t xml:space="preserve">kontrola s vypracováním protokolu o seřízení, vyčištění a kontrole odběrného plynového zařízení dle vyhlášky ČÚBP 85/1978 § 3,  typu topidla Viessman Vitoplex, žst. Praha Vršovice, staniční budova</t>
  </si>
  <si>
    <t>E211JS701API</t>
  </si>
  <si>
    <t xml:space="preserve">kontrola s vypracováním protokolu o seřízení, vyčištění a kontrole odběrného plynového zařízení dle vyhlášky ČÚBP 85/1978 § 3,  typu topidla Destila DPL 50 Automatic, žst. Praha Krč, VB</t>
  </si>
  <si>
    <t>E211JPL01ANT</t>
  </si>
  <si>
    <t xml:space="preserve">kontrola s vypracováním protokolu o seřízení, vyčištění a kontrole odběrného plynového zařízení dle vyhlášky ČÚBP 85/1978 § 3,  typu topidla Vafky, žst. Praha Uhříněves, VB</t>
  </si>
  <si>
    <t>E211JPL01ANT.1</t>
  </si>
  <si>
    <t xml:space="preserve">kontrola s vypracováním protokolu o seřízení, vyčištění a kontrole odběrného plynového zařízení dle vyhlášky ČÚBP 85/1978 § 3,  typu topidla Protherm, žst. Praha Uhříněves, VB</t>
  </si>
  <si>
    <t>E211JPLB2A00</t>
  </si>
  <si>
    <t xml:space="preserve">kontrola s vypracováním protokolu o seřízení, vyčištění a kontrole odběrného plynového zařízení dle vyhlášky ČÚBP 85/1978 § 3,  typu topidla Vafky, žst. Praha Uhříněves, stavědlo č. 2</t>
  </si>
  <si>
    <t>V750Z4500408.3</t>
  </si>
  <si>
    <t xml:space="preserve">kontrola s vypracováním protokolu o seřízení, vyčištění a kontrole odběrného plynového zařízení dle vyhlášky ČÚBP 85/1978 § 3,  typu topidla Viadrus, žst. Praha Vršovice, ubytovna</t>
  </si>
  <si>
    <t>E211JTZB5A00</t>
  </si>
  <si>
    <t xml:space="preserve">kontrola s vypracováním protokolu o seřízení, vyčištění a kontrole odběrného plynového zařízení dle vyhlášky ČÚBP 85/1978 § 3,  typu topidla dálkové vytápění, žst. Praha Vršovice, ONJ</t>
  </si>
  <si>
    <t>E211JTYB2A00</t>
  </si>
  <si>
    <t xml:space="preserve">kontrola s vypracováním protokolu o seřízení, vyčištění a kontrole odběrného plynového zařízení dle vyhlášky ČÚBP 85/1978 § 3,  typu topidla TERMOTÉKA 100E (ETI 100), žst. Praha Vršovice, stavědlo č. 6</t>
  </si>
  <si>
    <t>E211JSG01AP1.3</t>
  </si>
  <si>
    <t xml:space="preserve">kontrola s vypracováním protokolu o seřízení, vyčištění a kontrole odběrného plynového zařízení dle vyhlášky ČÚBP 85/1978 § 3,  typu topidla Vaillant VK INT 40/K-1E  42kW, žst. Praha Radotín, VB</t>
  </si>
  <si>
    <t>E211JSG01AP2</t>
  </si>
  <si>
    <t xml:space="preserve">kontrola s vypracováním protokolu o seřízení, vyčištění a kontrole odběrného plynového zařízení dle vyhlášky ČÚBP 85/1978 § 3,  typu topidla Vaillant VK INT 40/K-1E  42kW, žst. Praha Radotín, provozní budova</t>
  </si>
  <si>
    <t>E211KT301ANF</t>
  </si>
  <si>
    <t xml:space="preserve">kontrola s vypracováním protokolu o seřízení, vyčištění a kontrole odběrného plynového zařízení dle vyhlášky ČÚBP 85/1978 § 3,  typu topidla VIADRUS G34 - 6Z, žst. Praha Běchovice, VB</t>
  </si>
  <si>
    <t>E211JUXCD000</t>
  </si>
  <si>
    <t xml:space="preserve">kontrola s vypracováním protokolu o seřízení, vyčištění a kontrole odběrného plynového zařízení dle vyhlášky ČÚBP 85/1978 § 3,  typu topidla VAILLANT VU CZ 240/2-5, žst. Praha Bubny, VB</t>
  </si>
  <si>
    <t>E211JUXCD000.1</t>
  </si>
  <si>
    <t xml:space="preserve">kontrola s vypracováním protokolu o seřízení, vyčištění a kontrole odběrného plynového zařízení dle vyhlášky ČÚBP 85/1978 § 3,  typu topidla GAMAT 461, žst. Praha Bubny, VB</t>
  </si>
  <si>
    <t>E211JUXCD000.2</t>
  </si>
  <si>
    <t xml:space="preserve">kontrola s vypracováním protokolu o seřízení, vyčištění a kontrole odběrného plynového zařízení dle vyhlášky ČÚBP 85/1978 § 3,  typu topidla Karma beta 5, žst. Praha Bubny, VB</t>
  </si>
  <si>
    <t>E211JZH01AN4</t>
  </si>
  <si>
    <t xml:space="preserve">kontrola s vypracováním protokolu o seřízení, vyčištění a kontrole odběrného plynového zařízení dle vyhlášky ČÚBP 85/1978 § 3,  typu topidla TERMOTÉKA ETI 45E, žst. Praha Čakovice, VB</t>
  </si>
  <si>
    <t>E211JZH01AN4.1</t>
  </si>
  <si>
    <t xml:space="preserve">kontrola s vypracováním protokolu o seřízení, vyčištění a kontrole odběrného plynového zařízení dle vyhlášky ČÚBP 85/1978 § 3,  typu topidla boiler JUNKERS S 290 KP 23K, žst. Praha Čakovice, VB</t>
  </si>
  <si>
    <t>E211JV501APB</t>
  </si>
  <si>
    <t xml:space="preserve">kontrola s vypracováním protokolu o seřízení, vyčištění a kontrole odběrného plynového zařízení dle vyhlášky ČÚBP 85/1978 § 3,  typu topidla VIADRUS G 90, žst. Praha Dejvice, VB</t>
  </si>
  <si>
    <t>E211JT901AN8</t>
  </si>
  <si>
    <t xml:space="preserve">kontrola s vypracováním protokolu o seřízení, vyčištění a kontrole odběrného plynového zařízení dle vyhlášky ČÚBP 85/1978 § 3,  typu topidla VIESSMANN Vitopend 100, žst. Praha Horní počernice, VB</t>
  </si>
  <si>
    <t>E211JT9B4A00</t>
  </si>
  <si>
    <t xml:space="preserve">kontrola s vypracováním protokolu o seřízení, vyčištění a kontrole odběrného plynového zařízení dle vyhlášky ČÚBP 85/1978 § 3,  typu topidla FEROLLI DOMINA 24KW, žst. Praha Horní počernice, OTV</t>
  </si>
  <si>
    <t>E211KT5B6A00</t>
  </si>
  <si>
    <t xml:space="preserve">kontrola s vypracováním protokolu o seřízení, vyčištění a kontrole odběrného plynového zařízení dle vyhlášky ČÚBP 85/1978 § 3,  typu topidla VIESSMAN, žst. Praha Libeň, provoz. bud. věž</t>
  </si>
  <si>
    <t>E212KT502A00</t>
  </si>
  <si>
    <t xml:space="preserve">kontrola s vypracováním protokolu o seřízení, vyčištění a kontrole odběrného plynového zařízení dle vyhlášky ČÚBP 85/1978 § 3,  typu topidla VAILLANT, žst. Praha Libeň, provoz. bud. OSOŽ</t>
  </si>
  <si>
    <t>E211JUPB1A00</t>
  </si>
  <si>
    <t xml:space="preserve">kontrola s vypracováním protokolu o seřízení, vyčištění a kontrole odběrného plynového zařízení dle vyhlášky ČÚBP 85/1978 § 3,  typu topidla De Dietrich, žst. Praha Libeň, CDP</t>
  </si>
  <si>
    <t>E211KT501ANL</t>
  </si>
  <si>
    <t xml:space="preserve">kontrola s vypracováním protokolu o seřízení, vyčištění a kontrole odběrného plynového zařízení dle vyhlášky ČÚBP 85/1978 § 3,  typu topidla VIESSMANN Vitopend 100, žst. Praha Libeň, VB</t>
  </si>
  <si>
    <t>E211JV1B2A00</t>
  </si>
  <si>
    <t xml:space="preserve">kontrola s vypracováním protokolu o seřízení, vyčištění a kontrole odběrného plynového zařízení dle vyhlášky ČÚBP 85/1978 § 3,  typu topidla Vaillant 24 kW, žst. Praha Masarykovo nádraží, ústřední stavědlo</t>
  </si>
  <si>
    <t>E211JZF01AN3</t>
  </si>
  <si>
    <t xml:space="preserve">kontrola s vypracováním protokolu o seřízení, vyčištění a kontrole odběrného plynového zařízení dle vyhlášky ČÚBP 85/1978 § 3,  typu topidla VIESSMANN Vitopend 100, žst. Praha Satalice, VB</t>
  </si>
  <si>
    <t>E211JPLB3A00</t>
  </si>
  <si>
    <t xml:space="preserve">kontrola s vypracováním protokolu o seřízení, vyčištění a kontrole odběrného plynového zařízení dle vyhlášky ČÚBP 85/1978 § 3,  typu topidla Buderus GB 112 -29 kW Logamax, žst. Praha Uhříněves, technologická budova</t>
  </si>
  <si>
    <t>E211JV1B4A00</t>
  </si>
  <si>
    <t xml:space="preserve">kontrola s vypracováním protokolu o seřízení, vyčištění a kontrole odběrného plynového zařízení dle vyhlášky ČÚBP 85/1978 § 3,  typu topidla Junkers, žst. Praha Žižkov, Husitská SEE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</si>
</sst>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sz val="10"/>
      <color rgb="FF00336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4" fillId="0" borderId="14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6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9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  <protection locked="0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9" fillId="2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9" fillId="0" borderId="20" xfId="0" applyNumberFormat="1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19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22</v>
      </c>
      <c r="AL8" s="18"/>
      <c r="AM8" s="18"/>
      <c r="AN8" s="29" t="s">
        <v>23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25</v>
      </c>
      <c r="AL10" s="18"/>
      <c r="AM10" s="18"/>
      <c r="AN10" s="23" t="s">
        <v>26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27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28</v>
      </c>
      <c r="AL11" s="18"/>
      <c r="AM11" s="18"/>
      <c r="AN11" s="23" t="s">
        <v>29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30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25</v>
      </c>
      <c r="AL13" s="18"/>
      <c r="AM13" s="18"/>
      <c r="AN13" s="30" t="s">
        <v>31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31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28</v>
      </c>
      <c r="AL14" s="18"/>
      <c r="AM14" s="18"/>
      <c r="AN14" s="30" t="s">
        <v>31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32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33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28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34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35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36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28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34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37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38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39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40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41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42</v>
      </c>
      <c r="E29" s="43"/>
      <c r="F29" s="28" t="s">
        <v>43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ROUND(AV94,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44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ROUND(AW94,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45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ROUND(BB94,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46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ROUND(BC94,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47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47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7"/>
    </row>
    <row r="35" s="2" customFormat="1" ht="25.92" customHeight="1">
      <c r="A35" s="34"/>
      <c r="B35" s="35"/>
      <c r="C35" s="48"/>
      <c r="D35" s="49" t="s">
        <v>48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49</v>
      </c>
      <c r="U35" s="50"/>
      <c r="V35" s="50"/>
      <c r="W35" s="50"/>
      <c r="X35" s="52" t="s">
        <v>50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14.4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40"/>
      <c r="BE37" s="34"/>
    </row>
    <row r="38" s="1" customFormat="1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="1" customFormat="1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="1" customFormat="1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="1" customFormat="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="1" customFormat="1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="1" customFormat="1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="1" customFormat="1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="1" customFormat="1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="1" customFormat="1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="1" customFormat="1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="1" customFormat="1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2" customFormat="1" ht="14.4" customHeight="1">
      <c r="B49" s="55"/>
      <c r="C49" s="56"/>
      <c r="D49" s="57" t="s">
        <v>51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52</v>
      </c>
      <c r="AI49" s="58"/>
      <c r="AJ49" s="58"/>
      <c r="AK49" s="58"/>
      <c r="AL49" s="58"/>
      <c r="AM49" s="58"/>
      <c r="AN49" s="58"/>
      <c r="AO49" s="58"/>
      <c r="AP49" s="56"/>
      <c r="AQ49" s="56"/>
      <c r="AR49" s="59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2" customFormat="1">
      <c r="A60" s="34"/>
      <c r="B60" s="35"/>
      <c r="C60" s="36"/>
      <c r="D60" s="60" t="s">
        <v>53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 t="s">
        <v>54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60" t="s">
        <v>53</v>
      </c>
      <c r="AI60" s="38"/>
      <c r="AJ60" s="38"/>
      <c r="AK60" s="38"/>
      <c r="AL60" s="38"/>
      <c r="AM60" s="60" t="s">
        <v>54</v>
      </c>
      <c r="AN60" s="38"/>
      <c r="AO60" s="38"/>
      <c r="AP60" s="36"/>
      <c r="AQ60" s="36"/>
      <c r="AR60" s="40"/>
      <c r="BE60" s="34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2" customFormat="1">
      <c r="A64" s="34"/>
      <c r="B64" s="35"/>
      <c r="C64" s="36"/>
      <c r="D64" s="57" t="s">
        <v>55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57" t="s">
        <v>56</v>
      </c>
      <c r="AI64" s="61"/>
      <c r="AJ64" s="61"/>
      <c r="AK64" s="61"/>
      <c r="AL64" s="61"/>
      <c r="AM64" s="61"/>
      <c r="AN64" s="61"/>
      <c r="AO64" s="61"/>
      <c r="AP64" s="36"/>
      <c r="AQ64" s="36"/>
      <c r="AR64" s="40"/>
      <c r="BE64" s="34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2" customFormat="1">
      <c r="A75" s="34"/>
      <c r="B75" s="35"/>
      <c r="C75" s="36"/>
      <c r="D75" s="60" t="s">
        <v>53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60" t="s">
        <v>54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60" t="s">
        <v>53</v>
      </c>
      <c r="AI75" s="38"/>
      <c r="AJ75" s="38"/>
      <c r="AK75" s="38"/>
      <c r="AL75" s="38"/>
      <c r="AM75" s="60" t="s">
        <v>54</v>
      </c>
      <c r="AN75" s="38"/>
      <c r="AO75" s="38"/>
      <c r="AP75" s="36"/>
      <c r="AQ75" s="36"/>
      <c r="AR75" s="40"/>
      <c r="BE75" s="34"/>
    </row>
    <row r="76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40"/>
      <c r="BE76" s="34"/>
    </row>
    <row r="77" s="2" customFormat="1" ht="6.96" customHeight="1">
      <c r="A77" s="34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40"/>
      <c r="BE77" s="34"/>
    </row>
    <row r="81" s="2" customFormat="1" ht="6.96" customHeight="1">
      <c r="A81" s="34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40"/>
      <c r="BE81" s="34"/>
    </row>
    <row r="82" s="2" customFormat="1" ht="24.96" customHeight="1">
      <c r="A82" s="34"/>
      <c r="B82" s="35"/>
      <c r="C82" s="19" t="s">
        <v>57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40"/>
      <c r="B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40"/>
      <c r="BE83" s="34"/>
    </row>
    <row r="84" s="4" customFormat="1" ht="12" customHeight="1">
      <c r="A84" s="4"/>
      <c r="B84" s="66"/>
      <c r="C84" s="28" t="s">
        <v>13</v>
      </c>
      <c r="D84" s="67"/>
      <c r="E84" s="67"/>
      <c r="F84" s="67"/>
      <c r="G84" s="67"/>
      <c r="H84" s="67"/>
      <c r="I84" s="67"/>
      <c r="J84" s="67"/>
      <c r="K84" s="67"/>
      <c r="L84" s="67" t="str">
        <f>K5</f>
        <v>OR_PHA</v>
      </c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8"/>
      <c r="BE84" s="4"/>
    </row>
    <row r="85" s="5" customFormat="1" ht="36.96" customHeight="1">
      <c r="A85" s="5"/>
      <c r="B85" s="69"/>
      <c r="C85" s="70" t="s">
        <v>16</v>
      </c>
      <c r="D85" s="71"/>
      <c r="E85" s="71"/>
      <c r="F85" s="71"/>
      <c r="G85" s="71"/>
      <c r="H85" s="71"/>
      <c r="I85" s="71"/>
      <c r="J85" s="71"/>
      <c r="K85" s="71"/>
      <c r="L85" s="72" t="str">
        <f>K6</f>
        <v>Pravidelná kontrola plynových zařízení v obvodu OŘ Praha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3"/>
      <c r="BE85" s="5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40"/>
      <c r="BE86" s="34"/>
    </row>
    <row r="87" s="2" customFormat="1" ht="12" customHeight="1">
      <c r="A87" s="34"/>
      <c r="B87" s="35"/>
      <c r="C87" s="28" t="s">
        <v>20</v>
      </c>
      <c r="D87" s="36"/>
      <c r="E87" s="36"/>
      <c r="F87" s="36"/>
      <c r="G87" s="36"/>
      <c r="H87" s="36"/>
      <c r="I87" s="36"/>
      <c r="J87" s="36"/>
      <c r="K87" s="36"/>
      <c r="L87" s="74" t="str">
        <f>IF(K8="","",K8)</f>
        <v>obvod OŘ Praha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22</v>
      </c>
      <c r="AJ87" s="36"/>
      <c r="AK87" s="36"/>
      <c r="AL87" s="36"/>
      <c r="AM87" s="75" t="str">
        <f>IF(AN8= "","",AN8)</f>
        <v>1. 6. 2020</v>
      </c>
      <c r="AN87" s="75"/>
      <c r="AO87" s="36"/>
      <c r="AP87" s="36"/>
      <c r="AQ87" s="36"/>
      <c r="AR87" s="40"/>
      <c r="B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40"/>
      <c r="BE88" s="34"/>
    </row>
    <row r="89" s="2" customFormat="1" ht="15.15" customHeight="1">
      <c r="A89" s="34"/>
      <c r="B89" s="35"/>
      <c r="C89" s="28" t="s">
        <v>24</v>
      </c>
      <c r="D89" s="36"/>
      <c r="E89" s="36"/>
      <c r="F89" s="36"/>
      <c r="G89" s="36"/>
      <c r="H89" s="36"/>
      <c r="I89" s="36"/>
      <c r="J89" s="36"/>
      <c r="K89" s="36"/>
      <c r="L89" s="67" t="str">
        <f>IF(E11= "","",E11)</f>
        <v>Správa železnic, státní organizace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32</v>
      </c>
      <c r="AJ89" s="36"/>
      <c r="AK89" s="36"/>
      <c r="AL89" s="36"/>
      <c r="AM89" s="76" t="str">
        <f>IF(E17="","",E17)</f>
        <v xml:space="preserve"> </v>
      </c>
      <c r="AN89" s="67"/>
      <c r="AO89" s="67"/>
      <c r="AP89" s="67"/>
      <c r="AQ89" s="36"/>
      <c r="AR89" s="40"/>
      <c r="AS89" s="77" t="s">
        <v>58</v>
      </c>
      <c r="AT89" s="78"/>
      <c r="AU89" s="79"/>
      <c r="AV89" s="79"/>
      <c r="AW89" s="79"/>
      <c r="AX89" s="79"/>
      <c r="AY89" s="79"/>
      <c r="AZ89" s="79"/>
      <c r="BA89" s="79"/>
      <c r="BB89" s="79"/>
      <c r="BC89" s="79"/>
      <c r="BD89" s="80"/>
      <c r="BE89" s="34"/>
    </row>
    <row r="90" s="2" customFormat="1" ht="15.15" customHeight="1">
      <c r="A90" s="34"/>
      <c r="B90" s="35"/>
      <c r="C90" s="28" t="s">
        <v>30</v>
      </c>
      <c r="D90" s="36"/>
      <c r="E90" s="36"/>
      <c r="F90" s="36"/>
      <c r="G90" s="36"/>
      <c r="H90" s="36"/>
      <c r="I90" s="36"/>
      <c r="J90" s="36"/>
      <c r="K90" s="36"/>
      <c r="L90" s="67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35</v>
      </c>
      <c r="AJ90" s="36"/>
      <c r="AK90" s="36"/>
      <c r="AL90" s="36"/>
      <c r="AM90" s="76" t="str">
        <f>IF(E20="","",E20)</f>
        <v>L. Ulrich, DiS</v>
      </c>
      <c r="AN90" s="67"/>
      <c r="AO90" s="67"/>
      <c r="AP90" s="67"/>
      <c r="AQ90" s="36"/>
      <c r="AR90" s="40"/>
      <c r="AS90" s="81"/>
      <c r="AT90" s="82"/>
      <c r="AU90" s="83"/>
      <c r="AV90" s="83"/>
      <c r="AW90" s="83"/>
      <c r="AX90" s="83"/>
      <c r="AY90" s="83"/>
      <c r="AZ90" s="83"/>
      <c r="BA90" s="83"/>
      <c r="BB90" s="83"/>
      <c r="BC90" s="83"/>
      <c r="BD90" s="84"/>
      <c r="BE90" s="34"/>
    </row>
    <row r="91" s="2" customFormat="1" ht="10.8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40"/>
      <c r="AS91" s="85"/>
      <c r="AT91" s="86"/>
      <c r="AU91" s="87"/>
      <c r="AV91" s="87"/>
      <c r="AW91" s="87"/>
      <c r="AX91" s="87"/>
      <c r="AY91" s="87"/>
      <c r="AZ91" s="87"/>
      <c r="BA91" s="87"/>
      <c r="BB91" s="87"/>
      <c r="BC91" s="87"/>
      <c r="BD91" s="88"/>
      <c r="BE91" s="34"/>
    </row>
    <row r="92" s="2" customFormat="1" ht="29.28" customHeight="1">
      <c r="A92" s="34"/>
      <c r="B92" s="35"/>
      <c r="C92" s="89" t="s">
        <v>59</v>
      </c>
      <c r="D92" s="90"/>
      <c r="E92" s="90"/>
      <c r="F92" s="90"/>
      <c r="G92" s="90"/>
      <c r="H92" s="91"/>
      <c r="I92" s="92" t="s">
        <v>60</v>
      </c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3" t="s">
        <v>61</v>
      </c>
      <c r="AH92" s="90"/>
      <c r="AI92" s="90"/>
      <c r="AJ92" s="90"/>
      <c r="AK92" s="90"/>
      <c r="AL92" s="90"/>
      <c r="AM92" s="90"/>
      <c r="AN92" s="92" t="s">
        <v>62</v>
      </c>
      <c r="AO92" s="90"/>
      <c r="AP92" s="94"/>
      <c r="AQ92" s="95" t="s">
        <v>63</v>
      </c>
      <c r="AR92" s="40"/>
      <c r="AS92" s="96" t="s">
        <v>64</v>
      </c>
      <c r="AT92" s="97" t="s">
        <v>65</v>
      </c>
      <c r="AU92" s="97" t="s">
        <v>66</v>
      </c>
      <c r="AV92" s="97" t="s">
        <v>67</v>
      </c>
      <c r="AW92" s="97" t="s">
        <v>68</v>
      </c>
      <c r="AX92" s="97" t="s">
        <v>69</v>
      </c>
      <c r="AY92" s="97" t="s">
        <v>70</v>
      </c>
      <c r="AZ92" s="97" t="s">
        <v>71</v>
      </c>
      <c r="BA92" s="97" t="s">
        <v>72</v>
      </c>
      <c r="BB92" s="97" t="s">
        <v>73</v>
      </c>
      <c r="BC92" s="97" t="s">
        <v>74</v>
      </c>
      <c r="BD92" s="98" t="s">
        <v>75</v>
      </c>
      <c r="BE92" s="34"/>
    </row>
    <row r="93" s="2" customFormat="1" ht="10.8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40"/>
      <c r="AS93" s="99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1"/>
      <c r="BE93" s="34"/>
    </row>
    <row r="94" s="6" customFormat="1" ht="32.4" customHeight="1">
      <c r="A94" s="6"/>
      <c r="B94" s="102"/>
      <c r="C94" s="103" t="s">
        <v>76</v>
      </c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5">
        <f>ROUND(AG95+AG98+AG104,2)</f>
        <v>0</v>
      </c>
      <c r="AH94" s="105"/>
      <c r="AI94" s="105"/>
      <c r="AJ94" s="105"/>
      <c r="AK94" s="105"/>
      <c r="AL94" s="105"/>
      <c r="AM94" s="105"/>
      <c r="AN94" s="106">
        <f>SUM(AG94,AT94)</f>
        <v>0</v>
      </c>
      <c r="AO94" s="106"/>
      <c r="AP94" s="106"/>
      <c r="AQ94" s="107" t="s">
        <v>1</v>
      </c>
      <c r="AR94" s="108"/>
      <c r="AS94" s="109">
        <f>ROUND(AS95+AS98+AS104,2)</f>
        <v>0</v>
      </c>
      <c r="AT94" s="110">
        <f>ROUND(SUM(AV94:AW94),2)</f>
        <v>0</v>
      </c>
      <c r="AU94" s="111">
        <f>ROUND(AU95+AU98+AU104,5)</f>
        <v>0</v>
      </c>
      <c r="AV94" s="110">
        <f>ROUND(AZ94*L29,2)</f>
        <v>0</v>
      </c>
      <c r="AW94" s="110">
        <f>ROUND(BA94*L30,2)</f>
        <v>0</v>
      </c>
      <c r="AX94" s="110">
        <f>ROUND(BB94*L29,2)</f>
        <v>0</v>
      </c>
      <c r="AY94" s="110">
        <f>ROUND(BC94*L30,2)</f>
        <v>0</v>
      </c>
      <c r="AZ94" s="110">
        <f>ROUND(AZ95+AZ98+AZ104,2)</f>
        <v>0</v>
      </c>
      <c r="BA94" s="110">
        <f>ROUND(BA95+BA98+BA104,2)</f>
        <v>0</v>
      </c>
      <c r="BB94" s="110">
        <f>ROUND(BB95+BB98+BB104,2)</f>
        <v>0</v>
      </c>
      <c r="BC94" s="110">
        <f>ROUND(BC95+BC98+BC104,2)</f>
        <v>0</v>
      </c>
      <c r="BD94" s="112">
        <f>ROUND(BD95+BD98+BD104,2)</f>
        <v>0</v>
      </c>
      <c r="BE94" s="6"/>
      <c r="BS94" s="113" t="s">
        <v>77</v>
      </c>
      <c r="BT94" s="113" t="s">
        <v>78</v>
      </c>
      <c r="BU94" s="114" t="s">
        <v>79</v>
      </c>
      <c r="BV94" s="113" t="s">
        <v>80</v>
      </c>
      <c r="BW94" s="113" t="s">
        <v>5</v>
      </c>
      <c r="BX94" s="113" t="s">
        <v>81</v>
      </c>
      <c r="CL94" s="113" t="s">
        <v>1</v>
      </c>
    </row>
    <row r="95" s="7" customFormat="1" ht="16.5" customHeight="1">
      <c r="A95" s="7"/>
      <c r="B95" s="115"/>
      <c r="C95" s="116"/>
      <c r="D95" s="117" t="s">
        <v>82</v>
      </c>
      <c r="E95" s="117"/>
      <c r="F95" s="117"/>
      <c r="G95" s="117"/>
      <c r="H95" s="117"/>
      <c r="I95" s="118"/>
      <c r="J95" s="117" t="s">
        <v>83</v>
      </c>
      <c r="K95" s="117"/>
      <c r="L95" s="117"/>
      <c r="M95" s="117"/>
      <c r="N95" s="117"/>
      <c r="O95" s="117"/>
      <c r="P95" s="117"/>
      <c r="Q95" s="117"/>
      <c r="R95" s="117"/>
      <c r="S95" s="117"/>
      <c r="T95" s="117"/>
      <c r="U95" s="117"/>
      <c r="V95" s="117"/>
      <c r="W95" s="117"/>
      <c r="X95" s="117"/>
      <c r="Y95" s="117"/>
      <c r="Z95" s="117"/>
      <c r="AA95" s="117"/>
      <c r="AB95" s="117"/>
      <c r="AC95" s="117"/>
      <c r="AD95" s="117"/>
      <c r="AE95" s="117"/>
      <c r="AF95" s="117"/>
      <c r="AG95" s="119">
        <f>ROUND(SUM(AG96:AG97),2)</f>
        <v>0</v>
      </c>
      <c r="AH95" s="118"/>
      <c r="AI95" s="118"/>
      <c r="AJ95" s="118"/>
      <c r="AK95" s="118"/>
      <c r="AL95" s="118"/>
      <c r="AM95" s="118"/>
      <c r="AN95" s="120">
        <f>SUM(AG95,AT95)</f>
        <v>0</v>
      </c>
      <c r="AO95" s="118"/>
      <c r="AP95" s="118"/>
      <c r="AQ95" s="121" t="s">
        <v>84</v>
      </c>
      <c r="AR95" s="122"/>
      <c r="AS95" s="123">
        <f>ROUND(SUM(AS96:AS97),2)</f>
        <v>0</v>
      </c>
      <c r="AT95" s="124">
        <f>ROUND(SUM(AV95:AW95),2)</f>
        <v>0</v>
      </c>
      <c r="AU95" s="125">
        <f>ROUND(SUM(AU96:AU97),5)</f>
        <v>0</v>
      </c>
      <c r="AV95" s="124">
        <f>ROUND(AZ95*L29,2)</f>
        <v>0</v>
      </c>
      <c r="AW95" s="124">
        <f>ROUND(BA95*L30,2)</f>
        <v>0</v>
      </c>
      <c r="AX95" s="124">
        <f>ROUND(BB95*L29,2)</f>
        <v>0</v>
      </c>
      <c r="AY95" s="124">
        <f>ROUND(BC95*L30,2)</f>
        <v>0</v>
      </c>
      <c r="AZ95" s="124">
        <f>ROUND(SUM(AZ96:AZ97),2)</f>
        <v>0</v>
      </c>
      <c r="BA95" s="124">
        <f>ROUND(SUM(BA96:BA97),2)</f>
        <v>0</v>
      </c>
      <c r="BB95" s="124">
        <f>ROUND(SUM(BB96:BB97),2)</f>
        <v>0</v>
      </c>
      <c r="BC95" s="124">
        <f>ROUND(SUM(BC96:BC97),2)</f>
        <v>0</v>
      </c>
      <c r="BD95" s="126">
        <f>ROUND(SUM(BD96:BD97),2)</f>
        <v>0</v>
      </c>
      <c r="BE95" s="7"/>
      <c r="BS95" s="127" t="s">
        <v>77</v>
      </c>
      <c r="BT95" s="127" t="s">
        <v>85</v>
      </c>
      <c r="BU95" s="127" t="s">
        <v>79</v>
      </c>
      <c r="BV95" s="127" t="s">
        <v>80</v>
      </c>
      <c r="BW95" s="127" t="s">
        <v>86</v>
      </c>
      <c r="BX95" s="127" t="s">
        <v>5</v>
      </c>
      <c r="CL95" s="127" t="s">
        <v>1</v>
      </c>
      <c r="CM95" s="127" t="s">
        <v>87</v>
      </c>
    </row>
    <row r="96" s="4" customFormat="1" ht="16.5" customHeight="1">
      <c r="A96" s="128" t="s">
        <v>88</v>
      </c>
      <c r="B96" s="66"/>
      <c r="C96" s="129"/>
      <c r="D96" s="129"/>
      <c r="E96" s="130" t="s">
        <v>89</v>
      </c>
      <c r="F96" s="130"/>
      <c r="G96" s="130"/>
      <c r="H96" s="130"/>
      <c r="I96" s="130"/>
      <c r="J96" s="129"/>
      <c r="K96" s="130" t="s">
        <v>90</v>
      </c>
      <c r="L96" s="130"/>
      <c r="M96" s="130"/>
      <c r="N96" s="130"/>
      <c r="O96" s="130"/>
      <c r="P96" s="130"/>
      <c r="Q96" s="130"/>
      <c r="R96" s="130"/>
      <c r="S96" s="130"/>
      <c r="T96" s="130"/>
      <c r="U96" s="130"/>
      <c r="V96" s="130"/>
      <c r="W96" s="130"/>
      <c r="X96" s="130"/>
      <c r="Y96" s="130"/>
      <c r="Z96" s="130"/>
      <c r="AA96" s="130"/>
      <c r="AB96" s="130"/>
      <c r="AC96" s="130"/>
      <c r="AD96" s="130"/>
      <c r="AE96" s="130"/>
      <c r="AF96" s="130"/>
      <c r="AG96" s="131">
        <f>'001.1 - okr. Nymburk'!J32</f>
        <v>0</v>
      </c>
      <c r="AH96" s="129"/>
      <c r="AI96" s="129"/>
      <c r="AJ96" s="129"/>
      <c r="AK96" s="129"/>
      <c r="AL96" s="129"/>
      <c r="AM96" s="129"/>
      <c r="AN96" s="131">
        <f>SUM(AG96,AT96)</f>
        <v>0</v>
      </c>
      <c r="AO96" s="129"/>
      <c r="AP96" s="129"/>
      <c r="AQ96" s="132" t="s">
        <v>91</v>
      </c>
      <c r="AR96" s="68"/>
      <c r="AS96" s="133">
        <v>0</v>
      </c>
      <c r="AT96" s="134">
        <f>ROUND(SUM(AV96:AW96),2)</f>
        <v>0</v>
      </c>
      <c r="AU96" s="135">
        <f>'001.1 - okr. Nymburk'!P122</f>
        <v>0</v>
      </c>
      <c r="AV96" s="134">
        <f>'001.1 - okr. Nymburk'!J35</f>
        <v>0</v>
      </c>
      <c r="AW96" s="134">
        <f>'001.1 - okr. Nymburk'!J36</f>
        <v>0</v>
      </c>
      <c r="AX96" s="134">
        <f>'001.1 - okr. Nymburk'!J37</f>
        <v>0</v>
      </c>
      <c r="AY96" s="134">
        <f>'001.1 - okr. Nymburk'!J38</f>
        <v>0</v>
      </c>
      <c r="AZ96" s="134">
        <f>'001.1 - okr. Nymburk'!F35</f>
        <v>0</v>
      </c>
      <c r="BA96" s="134">
        <f>'001.1 - okr. Nymburk'!F36</f>
        <v>0</v>
      </c>
      <c r="BB96" s="134">
        <f>'001.1 - okr. Nymburk'!F37</f>
        <v>0</v>
      </c>
      <c r="BC96" s="134">
        <f>'001.1 - okr. Nymburk'!F38</f>
        <v>0</v>
      </c>
      <c r="BD96" s="136">
        <f>'001.1 - okr. Nymburk'!F39</f>
        <v>0</v>
      </c>
      <c r="BE96" s="4"/>
      <c r="BT96" s="137" t="s">
        <v>87</v>
      </c>
      <c r="BV96" s="137" t="s">
        <v>80</v>
      </c>
      <c r="BW96" s="137" t="s">
        <v>92</v>
      </c>
      <c r="BX96" s="137" t="s">
        <v>86</v>
      </c>
      <c r="CL96" s="137" t="s">
        <v>1</v>
      </c>
    </row>
    <row r="97" s="4" customFormat="1" ht="16.5" customHeight="1">
      <c r="A97" s="128" t="s">
        <v>88</v>
      </c>
      <c r="B97" s="66"/>
      <c r="C97" s="129"/>
      <c r="D97" s="129"/>
      <c r="E97" s="130" t="s">
        <v>93</v>
      </c>
      <c r="F97" s="130"/>
      <c r="G97" s="130"/>
      <c r="H97" s="130"/>
      <c r="I97" s="130"/>
      <c r="J97" s="129"/>
      <c r="K97" s="130" t="s">
        <v>94</v>
      </c>
      <c r="L97" s="130"/>
      <c r="M97" s="130"/>
      <c r="N97" s="130"/>
      <c r="O97" s="130"/>
      <c r="P97" s="130"/>
      <c r="Q97" s="130"/>
      <c r="R97" s="130"/>
      <c r="S97" s="130"/>
      <c r="T97" s="130"/>
      <c r="U97" s="130"/>
      <c r="V97" s="130"/>
      <c r="W97" s="130"/>
      <c r="X97" s="130"/>
      <c r="Y97" s="130"/>
      <c r="Z97" s="130"/>
      <c r="AA97" s="130"/>
      <c r="AB97" s="130"/>
      <c r="AC97" s="130"/>
      <c r="AD97" s="130"/>
      <c r="AE97" s="130"/>
      <c r="AF97" s="130"/>
      <c r="AG97" s="131">
        <f>'001.2 - okr. Kolín'!J32</f>
        <v>0</v>
      </c>
      <c r="AH97" s="129"/>
      <c r="AI97" s="129"/>
      <c r="AJ97" s="129"/>
      <c r="AK97" s="129"/>
      <c r="AL97" s="129"/>
      <c r="AM97" s="129"/>
      <c r="AN97" s="131">
        <f>SUM(AG97,AT97)</f>
        <v>0</v>
      </c>
      <c r="AO97" s="129"/>
      <c r="AP97" s="129"/>
      <c r="AQ97" s="132" t="s">
        <v>91</v>
      </c>
      <c r="AR97" s="68"/>
      <c r="AS97" s="133">
        <v>0</v>
      </c>
      <c r="AT97" s="134">
        <f>ROUND(SUM(AV97:AW97),2)</f>
        <v>0</v>
      </c>
      <c r="AU97" s="135">
        <f>'001.2 - okr. Kolín'!P122</f>
        <v>0</v>
      </c>
      <c r="AV97" s="134">
        <f>'001.2 - okr. Kolín'!J35</f>
        <v>0</v>
      </c>
      <c r="AW97" s="134">
        <f>'001.2 - okr. Kolín'!J36</f>
        <v>0</v>
      </c>
      <c r="AX97" s="134">
        <f>'001.2 - okr. Kolín'!J37</f>
        <v>0</v>
      </c>
      <c r="AY97" s="134">
        <f>'001.2 - okr. Kolín'!J38</f>
        <v>0</v>
      </c>
      <c r="AZ97" s="134">
        <f>'001.2 - okr. Kolín'!F35</f>
        <v>0</v>
      </c>
      <c r="BA97" s="134">
        <f>'001.2 - okr. Kolín'!F36</f>
        <v>0</v>
      </c>
      <c r="BB97" s="134">
        <f>'001.2 - okr. Kolín'!F37</f>
        <v>0</v>
      </c>
      <c r="BC97" s="134">
        <f>'001.2 - okr. Kolín'!F38</f>
        <v>0</v>
      </c>
      <c r="BD97" s="136">
        <f>'001.2 - okr. Kolín'!F39</f>
        <v>0</v>
      </c>
      <c r="BE97" s="4"/>
      <c r="BT97" s="137" t="s">
        <v>87</v>
      </c>
      <c r="BV97" s="137" t="s">
        <v>80</v>
      </c>
      <c r="BW97" s="137" t="s">
        <v>95</v>
      </c>
      <c r="BX97" s="137" t="s">
        <v>86</v>
      </c>
      <c r="CL97" s="137" t="s">
        <v>1</v>
      </c>
    </row>
    <row r="98" s="7" customFormat="1" ht="16.5" customHeight="1">
      <c r="A98" s="7"/>
      <c r="B98" s="115"/>
      <c r="C98" s="116"/>
      <c r="D98" s="117" t="s">
        <v>96</v>
      </c>
      <c r="E98" s="117"/>
      <c r="F98" s="117"/>
      <c r="G98" s="117"/>
      <c r="H98" s="117"/>
      <c r="I98" s="118"/>
      <c r="J98" s="117" t="s">
        <v>97</v>
      </c>
      <c r="K98" s="117"/>
      <c r="L98" s="117"/>
      <c r="M98" s="117"/>
      <c r="N98" s="117"/>
      <c r="O98" s="117"/>
      <c r="P98" s="117"/>
      <c r="Q98" s="117"/>
      <c r="R98" s="117"/>
      <c r="S98" s="117"/>
      <c r="T98" s="117"/>
      <c r="U98" s="117"/>
      <c r="V98" s="117"/>
      <c r="W98" s="117"/>
      <c r="X98" s="117"/>
      <c r="Y98" s="117"/>
      <c r="Z98" s="117"/>
      <c r="AA98" s="117"/>
      <c r="AB98" s="117"/>
      <c r="AC98" s="117"/>
      <c r="AD98" s="117"/>
      <c r="AE98" s="117"/>
      <c r="AF98" s="117"/>
      <c r="AG98" s="119">
        <f>ROUND(SUM(AG99:AG103),2)</f>
        <v>0</v>
      </c>
      <c r="AH98" s="118"/>
      <c r="AI98" s="118"/>
      <c r="AJ98" s="118"/>
      <c r="AK98" s="118"/>
      <c r="AL98" s="118"/>
      <c r="AM98" s="118"/>
      <c r="AN98" s="120">
        <f>SUM(AG98,AT98)</f>
        <v>0</v>
      </c>
      <c r="AO98" s="118"/>
      <c r="AP98" s="118"/>
      <c r="AQ98" s="121" t="s">
        <v>84</v>
      </c>
      <c r="AR98" s="122"/>
      <c r="AS98" s="123">
        <f>ROUND(SUM(AS99:AS103),2)</f>
        <v>0</v>
      </c>
      <c r="AT98" s="124">
        <f>ROUND(SUM(AV98:AW98),2)</f>
        <v>0</v>
      </c>
      <c r="AU98" s="125">
        <f>ROUND(SUM(AU99:AU103),5)</f>
        <v>0</v>
      </c>
      <c r="AV98" s="124">
        <f>ROUND(AZ98*L29,2)</f>
        <v>0</v>
      </c>
      <c r="AW98" s="124">
        <f>ROUND(BA98*L30,2)</f>
        <v>0</v>
      </c>
      <c r="AX98" s="124">
        <f>ROUND(BB98*L29,2)</f>
        <v>0</v>
      </c>
      <c r="AY98" s="124">
        <f>ROUND(BC98*L30,2)</f>
        <v>0</v>
      </c>
      <c r="AZ98" s="124">
        <f>ROUND(SUM(AZ99:AZ103),2)</f>
        <v>0</v>
      </c>
      <c r="BA98" s="124">
        <f>ROUND(SUM(BA99:BA103),2)</f>
        <v>0</v>
      </c>
      <c r="BB98" s="124">
        <f>ROUND(SUM(BB99:BB103),2)</f>
        <v>0</v>
      </c>
      <c r="BC98" s="124">
        <f>ROUND(SUM(BC99:BC103),2)</f>
        <v>0</v>
      </c>
      <c r="BD98" s="126">
        <f>ROUND(SUM(BD99:BD103),2)</f>
        <v>0</v>
      </c>
      <c r="BE98" s="7"/>
      <c r="BS98" s="127" t="s">
        <v>77</v>
      </c>
      <c r="BT98" s="127" t="s">
        <v>85</v>
      </c>
      <c r="BU98" s="127" t="s">
        <v>79</v>
      </c>
      <c r="BV98" s="127" t="s">
        <v>80</v>
      </c>
      <c r="BW98" s="127" t="s">
        <v>98</v>
      </c>
      <c r="BX98" s="127" t="s">
        <v>5</v>
      </c>
      <c r="CL98" s="127" t="s">
        <v>1</v>
      </c>
      <c r="CM98" s="127" t="s">
        <v>87</v>
      </c>
    </row>
    <row r="99" s="4" customFormat="1" ht="16.5" customHeight="1">
      <c r="A99" s="128" t="s">
        <v>88</v>
      </c>
      <c r="B99" s="66"/>
      <c r="C99" s="129"/>
      <c r="D99" s="129"/>
      <c r="E99" s="130" t="s">
        <v>99</v>
      </c>
      <c r="F99" s="130"/>
      <c r="G99" s="130"/>
      <c r="H99" s="130"/>
      <c r="I99" s="130"/>
      <c r="J99" s="129"/>
      <c r="K99" s="130" t="s">
        <v>100</v>
      </c>
      <c r="L99" s="130"/>
      <c r="M99" s="130"/>
      <c r="N99" s="130"/>
      <c r="O99" s="130"/>
      <c r="P99" s="130"/>
      <c r="Q99" s="130"/>
      <c r="R99" s="130"/>
      <c r="S99" s="130"/>
      <c r="T99" s="130"/>
      <c r="U99" s="130"/>
      <c r="V99" s="130"/>
      <c r="W99" s="130"/>
      <c r="X99" s="130"/>
      <c r="Y99" s="130"/>
      <c r="Z99" s="130"/>
      <c r="AA99" s="130"/>
      <c r="AB99" s="130"/>
      <c r="AC99" s="130"/>
      <c r="AD99" s="130"/>
      <c r="AE99" s="130"/>
      <c r="AF99" s="130"/>
      <c r="AG99" s="131">
        <f>'002.1 - okr. Beroun'!J32</f>
        <v>0</v>
      </c>
      <c r="AH99" s="129"/>
      <c r="AI99" s="129"/>
      <c r="AJ99" s="129"/>
      <c r="AK99" s="129"/>
      <c r="AL99" s="129"/>
      <c r="AM99" s="129"/>
      <c r="AN99" s="131">
        <f>SUM(AG99,AT99)</f>
        <v>0</v>
      </c>
      <c r="AO99" s="129"/>
      <c r="AP99" s="129"/>
      <c r="AQ99" s="132" t="s">
        <v>91</v>
      </c>
      <c r="AR99" s="68"/>
      <c r="AS99" s="133">
        <v>0</v>
      </c>
      <c r="AT99" s="134">
        <f>ROUND(SUM(AV99:AW99),2)</f>
        <v>0</v>
      </c>
      <c r="AU99" s="135">
        <f>'002.1 - okr. Beroun'!P122</f>
        <v>0</v>
      </c>
      <c r="AV99" s="134">
        <f>'002.1 - okr. Beroun'!J35</f>
        <v>0</v>
      </c>
      <c r="AW99" s="134">
        <f>'002.1 - okr. Beroun'!J36</f>
        <v>0</v>
      </c>
      <c r="AX99" s="134">
        <f>'002.1 - okr. Beroun'!J37</f>
        <v>0</v>
      </c>
      <c r="AY99" s="134">
        <f>'002.1 - okr. Beroun'!J38</f>
        <v>0</v>
      </c>
      <c r="AZ99" s="134">
        <f>'002.1 - okr. Beroun'!F35</f>
        <v>0</v>
      </c>
      <c r="BA99" s="134">
        <f>'002.1 - okr. Beroun'!F36</f>
        <v>0</v>
      </c>
      <c r="BB99" s="134">
        <f>'002.1 - okr. Beroun'!F37</f>
        <v>0</v>
      </c>
      <c r="BC99" s="134">
        <f>'002.1 - okr. Beroun'!F38</f>
        <v>0</v>
      </c>
      <c r="BD99" s="136">
        <f>'002.1 - okr. Beroun'!F39</f>
        <v>0</v>
      </c>
      <c r="BE99" s="4"/>
      <c r="BT99" s="137" t="s">
        <v>87</v>
      </c>
      <c r="BV99" s="137" t="s">
        <v>80</v>
      </c>
      <c r="BW99" s="137" t="s">
        <v>101</v>
      </c>
      <c r="BX99" s="137" t="s">
        <v>98</v>
      </c>
      <c r="CL99" s="137" t="s">
        <v>1</v>
      </c>
    </row>
    <row r="100" s="4" customFormat="1" ht="16.5" customHeight="1">
      <c r="A100" s="128" t="s">
        <v>88</v>
      </c>
      <c r="B100" s="66"/>
      <c r="C100" s="129"/>
      <c r="D100" s="129"/>
      <c r="E100" s="130" t="s">
        <v>102</v>
      </c>
      <c r="F100" s="130"/>
      <c r="G100" s="130"/>
      <c r="H100" s="130"/>
      <c r="I100" s="130"/>
      <c r="J100" s="129"/>
      <c r="K100" s="130" t="s">
        <v>103</v>
      </c>
      <c r="L100" s="130"/>
      <c r="M100" s="130"/>
      <c r="N100" s="130"/>
      <c r="O100" s="130"/>
      <c r="P100" s="130"/>
      <c r="Q100" s="130"/>
      <c r="R100" s="130"/>
      <c r="S100" s="130"/>
      <c r="T100" s="130"/>
      <c r="U100" s="130"/>
      <c r="V100" s="130"/>
      <c r="W100" s="130"/>
      <c r="X100" s="130"/>
      <c r="Y100" s="130"/>
      <c r="Z100" s="130"/>
      <c r="AA100" s="130"/>
      <c r="AB100" s="130"/>
      <c r="AC100" s="130"/>
      <c r="AD100" s="130"/>
      <c r="AE100" s="130"/>
      <c r="AF100" s="130"/>
      <c r="AG100" s="131">
        <f>'002.2 - okr. Kladno'!J32</f>
        <v>0</v>
      </c>
      <c r="AH100" s="129"/>
      <c r="AI100" s="129"/>
      <c r="AJ100" s="129"/>
      <c r="AK100" s="129"/>
      <c r="AL100" s="129"/>
      <c r="AM100" s="129"/>
      <c r="AN100" s="131">
        <f>SUM(AG100,AT100)</f>
        <v>0</v>
      </c>
      <c r="AO100" s="129"/>
      <c r="AP100" s="129"/>
      <c r="AQ100" s="132" t="s">
        <v>91</v>
      </c>
      <c r="AR100" s="68"/>
      <c r="AS100" s="133">
        <v>0</v>
      </c>
      <c r="AT100" s="134">
        <f>ROUND(SUM(AV100:AW100),2)</f>
        <v>0</v>
      </c>
      <c r="AU100" s="135">
        <f>'002.2 - okr. Kladno'!P122</f>
        <v>0</v>
      </c>
      <c r="AV100" s="134">
        <f>'002.2 - okr. Kladno'!J35</f>
        <v>0</v>
      </c>
      <c r="AW100" s="134">
        <f>'002.2 - okr. Kladno'!J36</f>
        <v>0</v>
      </c>
      <c r="AX100" s="134">
        <f>'002.2 - okr. Kladno'!J37</f>
        <v>0</v>
      </c>
      <c r="AY100" s="134">
        <f>'002.2 - okr. Kladno'!J38</f>
        <v>0</v>
      </c>
      <c r="AZ100" s="134">
        <f>'002.2 - okr. Kladno'!F35</f>
        <v>0</v>
      </c>
      <c r="BA100" s="134">
        <f>'002.2 - okr. Kladno'!F36</f>
        <v>0</v>
      </c>
      <c r="BB100" s="134">
        <f>'002.2 - okr. Kladno'!F37</f>
        <v>0</v>
      </c>
      <c r="BC100" s="134">
        <f>'002.2 - okr. Kladno'!F38</f>
        <v>0</v>
      </c>
      <c r="BD100" s="136">
        <f>'002.2 - okr. Kladno'!F39</f>
        <v>0</v>
      </c>
      <c r="BE100" s="4"/>
      <c r="BT100" s="137" t="s">
        <v>87</v>
      </c>
      <c r="BV100" s="137" t="s">
        <v>80</v>
      </c>
      <c r="BW100" s="137" t="s">
        <v>104</v>
      </c>
      <c r="BX100" s="137" t="s">
        <v>98</v>
      </c>
      <c r="CL100" s="137" t="s">
        <v>1</v>
      </c>
    </row>
    <row r="101" s="4" customFormat="1" ht="16.5" customHeight="1">
      <c r="A101" s="128" t="s">
        <v>88</v>
      </c>
      <c r="B101" s="66"/>
      <c r="C101" s="129"/>
      <c r="D101" s="129"/>
      <c r="E101" s="130" t="s">
        <v>105</v>
      </c>
      <c r="F101" s="130"/>
      <c r="G101" s="130"/>
      <c r="H101" s="130"/>
      <c r="I101" s="130"/>
      <c r="J101" s="129"/>
      <c r="K101" s="130" t="s">
        <v>106</v>
      </c>
      <c r="L101" s="130"/>
      <c r="M101" s="130"/>
      <c r="N101" s="130"/>
      <c r="O101" s="130"/>
      <c r="P101" s="130"/>
      <c r="Q101" s="130"/>
      <c r="R101" s="130"/>
      <c r="S101" s="130"/>
      <c r="T101" s="130"/>
      <c r="U101" s="130"/>
      <c r="V101" s="130"/>
      <c r="W101" s="130"/>
      <c r="X101" s="130"/>
      <c r="Y101" s="130"/>
      <c r="Z101" s="130"/>
      <c r="AA101" s="130"/>
      <c r="AB101" s="130"/>
      <c r="AC101" s="130"/>
      <c r="AD101" s="130"/>
      <c r="AE101" s="130"/>
      <c r="AF101" s="130"/>
      <c r="AG101" s="131">
        <f>'002.3 - okr. Slaný'!J32</f>
        <v>0</v>
      </c>
      <c r="AH101" s="129"/>
      <c r="AI101" s="129"/>
      <c r="AJ101" s="129"/>
      <c r="AK101" s="129"/>
      <c r="AL101" s="129"/>
      <c r="AM101" s="129"/>
      <c r="AN101" s="131">
        <f>SUM(AG101,AT101)</f>
        <v>0</v>
      </c>
      <c r="AO101" s="129"/>
      <c r="AP101" s="129"/>
      <c r="AQ101" s="132" t="s">
        <v>91</v>
      </c>
      <c r="AR101" s="68"/>
      <c r="AS101" s="133">
        <v>0</v>
      </c>
      <c r="AT101" s="134">
        <f>ROUND(SUM(AV101:AW101),2)</f>
        <v>0</v>
      </c>
      <c r="AU101" s="135">
        <f>'002.3 - okr. Slaný'!P122</f>
        <v>0</v>
      </c>
      <c r="AV101" s="134">
        <f>'002.3 - okr. Slaný'!J35</f>
        <v>0</v>
      </c>
      <c r="AW101" s="134">
        <f>'002.3 - okr. Slaný'!J36</f>
        <v>0</v>
      </c>
      <c r="AX101" s="134">
        <f>'002.3 - okr. Slaný'!J37</f>
        <v>0</v>
      </c>
      <c r="AY101" s="134">
        <f>'002.3 - okr. Slaný'!J38</f>
        <v>0</v>
      </c>
      <c r="AZ101" s="134">
        <f>'002.3 - okr. Slaný'!F35</f>
        <v>0</v>
      </c>
      <c r="BA101" s="134">
        <f>'002.3 - okr. Slaný'!F36</f>
        <v>0</v>
      </c>
      <c r="BB101" s="134">
        <f>'002.3 - okr. Slaný'!F37</f>
        <v>0</v>
      </c>
      <c r="BC101" s="134">
        <f>'002.3 - okr. Slaný'!F38</f>
        <v>0</v>
      </c>
      <c r="BD101" s="136">
        <f>'002.3 - okr. Slaný'!F39</f>
        <v>0</v>
      </c>
      <c r="BE101" s="4"/>
      <c r="BT101" s="137" t="s">
        <v>87</v>
      </c>
      <c r="BV101" s="137" t="s">
        <v>80</v>
      </c>
      <c r="BW101" s="137" t="s">
        <v>107</v>
      </c>
      <c r="BX101" s="137" t="s">
        <v>98</v>
      </c>
      <c r="CL101" s="137" t="s">
        <v>1</v>
      </c>
    </row>
    <row r="102" s="4" customFormat="1" ht="16.5" customHeight="1">
      <c r="A102" s="128" t="s">
        <v>88</v>
      </c>
      <c r="B102" s="66"/>
      <c r="C102" s="129"/>
      <c r="D102" s="129"/>
      <c r="E102" s="130" t="s">
        <v>108</v>
      </c>
      <c r="F102" s="130"/>
      <c r="G102" s="130"/>
      <c r="H102" s="130"/>
      <c r="I102" s="130"/>
      <c r="J102" s="129"/>
      <c r="K102" s="130" t="s">
        <v>109</v>
      </c>
      <c r="L102" s="130"/>
      <c r="M102" s="130"/>
      <c r="N102" s="130"/>
      <c r="O102" s="130"/>
      <c r="P102" s="130"/>
      <c r="Q102" s="130"/>
      <c r="R102" s="130"/>
      <c r="S102" s="130"/>
      <c r="T102" s="130"/>
      <c r="U102" s="130"/>
      <c r="V102" s="130"/>
      <c r="W102" s="130"/>
      <c r="X102" s="130"/>
      <c r="Y102" s="130"/>
      <c r="Z102" s="130"/>
      <c r="AA102" s="130"/>
      <c r="AB102" s="130"/>
      <c r="AC102" s="130"/>
      <c r="AD102" s="130"/>
      <c r="AE102" s="130"/>
      <c r="AF102" s="130"/>
      <c r="AG102" s="131">
        <f>'002.4 - okr. Lužná u Rako...'!J32</f>
        <v>0</v>
      </c>
      <c r="AH102" s="129"/>
      <c r="AI102" s="129"/>
      <c r="AJ102" s="129"/>
      <c r="AK102" s="129"/>
      <c r="AL102" s="129"/>
      <c r="AM102" s="129"/>
      <c r="AN102" s="131">
        <f>SUM(AG102,AT102)</f>
        <v>0</v>
      </c>
      <c r="AO102" s="129"/>
      <c r="AP102" s="129"/>
      <c r="AQ102" s="132" t="s">
        <v>91</v>
      </c>
      <c r="AR102" s="68"/>
      <c r="AS102" s="133">
        <v>0</v>
      </c>
      <c r="AT102" s="134">
        <f>ROUND(SUM(AV102:AW102),2)</f>
        <v>0</v>
      </c>
      <c r="AU102" s="135">
        <f>'002.4 - okr. Lužná u Rako...'!P122</f>
        <v>0</v>
      </c>
      <c r="AV102" s="134">
        <f>'002.4 - okr. Lužná u Rako...'!J35</f>
        <v>0</v>
      </c>
      <c r="AW102" s="134">
        <f>'002.4 - okr. Lužná u Rako...'!J36</f>
        <v>0</v>
      </c>
      <c r="AX102" s="134">
        <f>'002.4 - okr. Lužná u Rako...'!J37</f>
        <v>0</v>
      </c>
      <c r="AY102" s="134">
        <f>'002.4 - okr. Lužná u Rako...'!J38</f>
        <v>0</v>
      </c>
      <c r="AZ102" s="134">
        <f>'002.4 - okr. Lužná u Rako...'!F35</f>
        <v>0</v>
      </c>
      <c r="BA102" s="134">
        <f>'002.4 - okr. Lužná u Rako...'!F36</f>
        <v>0</v>
      </c>
      <c r="BB102" s="134">
        <f>'002.4 - okr. Lužná u Rako...'!F37</f>
        <v>0</v>
      </c>
      <c r="BC102" s="134">
        <f>'002.4 - okr. Lužná u Rako...'!F38</f>
        <v>0</v>
      </c>
      <c r="BD102" s="136">
        <f>'002.4 - okr. Lužná u Rako...'!F39</f>
        <v>0</v>
      </c>
      <c r="BE102" s="4"/>
      <c r="BT102" s="137" t="s">
        <v>87</v>
      </c>
      <c r="BV102" s="137" t="s">
        <v>80</v>
      </c>
      <c r="BW102" s="137" t="s">
        <v>110</v>
      </c>
      <c r="BX102" s="137" t="s">
        <v>98</v>
      </c>
      <c r="CL102" s="137" t="s">
        <v>1</v>
      </c>
    </row>
    <row r="103" s="4" customFormat="1" ht="16.5" customHeight="1">
      <c r="A103" s="128" t="s">
        <v>88</v>
      </c>
      <c r="B103" s="66"/>
      <c r="C103" s="129"/>
      <c r="D103" s="129"/>
      <c r="E103" s="130" t="s">
        <v>111</v>
      </c>
      <c r="F103" s="130"/>
      <c r="G103" s="130"/>
      <c r="H103" s="130"/>
      <c r="I103" s="130"/>
      <c r="J103" s="129"/>
      <c r="K103" s="130" t="s">
        <v>112</v>
      </c>
      <c r="L103" s="130"/>
      <c r="M103" s="130"/>
      <c r="N103" s="130"/>
      <c r="O103" s="130"/>
      <c r="P103" s="130"/>
      <c r="Q103" s="130"/>
      <c r="R103" s="130"/>
      <c r="S103" s="130"/>
      <c r="T103" s="130"/>
      <c r="U103" s="130"/>
      <c r="V103" s="130"/>
      <c r="W103" s="130"/>
      <c r="X103" s="130"/>
      <c r="Y103" s="130"/>
      <c r="Z103" s="130"/>
      <c r="AA103" s="130"/>
      <c r="AB103" s="130"/>
      <c r="AC103" s="130"/>
      <c r="AD103" s="130"/>
      <c r="AE103" s="130"/>
      <c r="AF103" s="130"/>
      <c r="AG103" s="131">
        <f>'002.5 - okr. Kralupy'!J32</f>
        <v>0</v>
      </c>
      <c r="AH103" s="129"/>
      <c r="AI103" s="129"/>
      <c r="AJ103" s="129"/>
      <c r="AK103" s="129"/>
      <c r="AL103" s="129"/>
      <c r="AM103" s="129"/>
      <c r="AN103" s="131">
        <f>SUM(AG103,AT103)</f>
        <v>0</v>
      </c>
      <c r="AO103" s="129"/>
      <c r="AP103" s="129"/>
      <c r="AQ103" s="132" t="s">
        <v>91</v>
      </c>
      <c r="AR103" s="68"/>
      <c r="AS103" s="133">
        <v>0</v>
      </c>
      <c r="AT103" s="134">
        <f>ROUND(SUM(AV103:AW103),2)</f>
        <v>0</v>
      </c>
      <c r="AU103" s="135">
        <f>'002.5 - okr. Kralupy'!P122</f>
        <v>0</v>
      </c>
      <c r="AV103" s="134">
        <f>'002.5 - okr. Kralupy'!J35</f>
        <v>0</v>
      </c>
      <c r="AW103" s="134">
        <f>'002.5 - okr. Kralupy'!J36</f>
        <v>0</v>
      </c>
      <c r="AX103" s="134">
        <f>'002.5 - okr. Kralupy'!J37</f>
        <v>0</v>
      </c>
      <c r="AY103" s="134">
        <f>'002.5 - okr. Kralupy'!J38</f>
        <v>0</v>
      </c>
      <c r="AZ103" s="134">
        <f>'002.5 - okr. Kralupy'!F35</f>
        <v>0</v>
      </c>
      <c r="BA103" s="134">
        <f>'002.5 - okr. Kralupy'!F36</f>
        <v>0</v>
      </c>
      <c r="BB103" s="134">
        <f>'002.5 - okr. Kralupy'!F37</f>
        <v>0</v>
      </c>
      <c r="BC103" s="134">
        <f>'002.5 - okr. Kralupy'!F38</f>
        <v>0</v>
      </c>
      <c r="BD103" s="136">
        <f>'002.5 - okr. Kralupy'!F39</f>
        <v>0</v>
      </c>
      <c r="BE103" s="4"/>
      <c r="BT103" s="137" t="s">
        <v>87</v>
      </c>
      <c r="BV103" s="137" t="s">
        <v>80</v>
      </c>
      <c r="BW103" s="137" t="s">
        <v>113</v>
      </c>
      <c r="BX103" s="137" t="s">
        <v>98</v>
      </c>
      <c r="CL103" s="137" t="s">
        <v>1</v>
      </c>
    </row>
    <row r="104" s="7" customFormat="1" ht="16.5" customHeight="1">
      <c r="A104" s="7"/>
      <c r="B104" s="115"/>
      <c r="C104" s="116"/>
      <c r="D104" s="117" t="s">
        <v>114</v>
      </c>
      <c r="E104" s="117"/>
      <c r="F104" s="117"/>
      <c r="G104" s="117"/>
      <c r="H104" s="117"/>
      <c r="I104" s="118"/>
      <c r="J104" s="117" t="s">
        <v>115</v>
      </c>
      <c r="K104" s="117"/>
      <c r="L104" s="117"/>
      <c r="M104" s="117"/>
      <c r="N104" s="117"/>
      <c r="O104" s="117"/>
      <c r="P104" s="117"/>
      <c r="Q104" s="117"/>
      <c r="R104" s="117"/>
      <c r="S104" s="117"/>
      <c r="T104" s="117"/>
      <c r="U104" s="117"/>
      <c r="V104" s="117"/>
      <c r="W104" s="117"/>
      <c r="X104" s="117"/>
      <c r="Y104" s="117"/>
      <c r="Z104" s="117"/>
      <c r="AA104" s="117"/>
      <c r="AB104" s="117"/>
      <c r="AC104" s="117"/>
      <c r="AD104" s="117"/>
      <c r="AE104" s="117"/>
      <c r="AF104" s="117"/>
      <c r="AG104" s="119">
        <f>ROUND(AG105,2)</f>
        <v>0</v>
      </c>
      <c r="AH104" s="118"/>
      <c r="AI104" s="118"/>
      <c r="AJ104" s="118"/>
      <c r="AK104" s="118"/>
      <c r="AL104" s="118"/>
      <c r="AM104" s="118"/>
      <c r="AN104" s="120">
        <f>SUM(AG104,AT104)</f>
        <v>0</v>
      </c>
      <c r="AO104" s="118"/>
      <c r="AP104" s="118"/>
      <c r="AQ104" s="121" t="s">
        <v>84</v>
      </c>
      <c r="AR104" s="122"/>
      <c r="AS104" s="123">
        <f>ROUND(AS105,2)</f>
        <v>0</v>
      </c>
      <c r="AT104" s="124">
        <f>ROUND(SUM(AV104:AW104),2)</f>
        <v>0</v>
      </c>
      <c r="AU104" s="125">
        <f>ROUND(AU105,5)</f>
        <v>0</v>
      </c>
      <c r="AV104" s="124">
        <f>ROUND(AZ104*L29,2)</f>
        <v>0</v>
      </c>
      <c r="AW104" s="124">
        <f>ROUND(BA104*L30,2)</f>
        <v>0</v>
      </c>
      <c r="AX104" s="124">
        <f>ROUND(BB104*L29,2)</f>
        <v>0</v>
      </c>
      <c r="AY104" s="124">
        <f>ROUND(BC104*L30,2)</f>
        <v>0</v>
      </c>
      <c r="AZ104" s="124">
        <f>ROUND(AZ105,2)</f>
        <v>0</v>
      </c>
      <c r="BA104" s="124">
        <f>ROUND(BA105,2)</f>
        <v>0</v>
      </c>
      <c r="BB104" s="124">
        <f>ROUND(BB105,2)</f>
        <v>0</v>
      </c>
      <c r="BC104" s="124">
        <f>ROUND(BC105,2)</f>
        <v>0</v>
      </c>
      <c r="BD104" s="126">
        <f>ROUND(BD105,2)</f>
        <v>0</v>
      </c>
      <c r="BE104" s="7"/>
      <c r="BS104" s="127" t="s">
        <v>77</v>
      </c>
      <c r="BT104" s="127" t="s">
        <v>85</v>
      </c>
      <c r="BU104" s="127" t="s">
        <v>79</v>
      </c>
      <c r="BV104" s="127" t="s">
        <v>80</v>
      </c>
      <c r="BW104" s="127" t="s">
        <v>116</v>
      </c>
      <c r="BX104" s="127" t="s">
        <v>5</v>
      </c>
      <c r="CL104" s="127" t="s">
        <v>1</v>
      </c>
      <c r="CM104" s="127" t="s">
        <v>87</v>
      </c>
    </row>
    <row r="105" s="4" customFormat="1" ht="16.5" customHeight="1">
      <c r="A105" s="128" t="s">
        <v>88</v>
      </c>
      <c r="B105" s="66"/>
      <c r="C105" s="129"/>
      <c r="D105" s="129"/>
      <c r="E105" s="130" t="s">
        <v>117</v>
      </c>
      <c r="F105" s="130"/>
      <c r="G105" s="130"/>
      <c r="H105" s="130"/>
      <c r="I105" s="130"/>
      <c r="J105" s="129"/>
      <c r="K105" s="130" t="s">
        <v>118</v>
      </c>
      <c r="L105" s="130"/>
      <c r="M105" s="130"/>
      <c r="N105" s="130"/>
      <c r="O105" s="130"/>
      <c r="P105" s="130"/>
      <c r="Q105" s="130"/>
      <c r="R105" s="130"/>
      <c r="S105" s="130"/>
      <c r="T105" s="130"/>
      <c r="U105" s="130"/>
      <c r="V105" s="130"/>
      <c r="W105" s="130"/>
      <c r="X105" s="130"/>
      <c r="Y105" s="130"/>
      <c r="Z105" s="130"/>
      <c r="AA105" s="130"/>
      <c r="AB105" s="130"/>
      <c r="AC105" s="130"/>
      <c r="AD105" s="130"/>
      <c r="AE105" s="130"/>
      <c r="AF105" s="130"/>
      <c r="AG105" s="131">
        <f>'003.1 - Praha'!J32</f>
        <v>0</v>
      </c>
      <c r="AH105" s="129"/>
      <c r="AI105" s="129"/>
      <c r="AJ105" s="129"/>
      <c r="AK105" s="129"/>
      <c r="AL105" s="129"/>
      <c r="AM105" s="129"/>
      <c r="AN105" s="131">
        <f>SUM(AG105,AT105)</f>
        <v>0</v>
      </c>
      <c r="AO105" s="129"/>
      <c r="AP105" s="129"/>
      <c r="AQ105" s="132" t="s">
        <v>91</v>
      </c>
      <c r="AR105" s="68"/>
      <c r="AS105" s="138">
        <v>0</v>
      </c>
      <c r="AT105" s="139">
        <f>ROUND(SUM(AV105:AW105),2)</f>
        <v>0</v>
      </c>
      <c r="AU105" s="140">
        <f>'003.1 - Praha'!P122</f>
        <v>0</v>
      </c>
      <c r="AV105" s="139">
        <f>'003.1 - Praha'!J35</f>
        <v>0</v>
      </c>
      <c r="AW105" s="139">
        <f>'003.1 - Praha'!J36</f>
        <v>0</v>
      </c>
      <c r="AX105" s="139">
        <f>'003.1 - Praha'!J37</f>
        <v>0</v>
      </c>
      <c r="AY105" s="139">
        <f>'003.1 - Praha'!J38</f>
        <v>0</v>
      </c>
      <c r="AZ105" s="139">
        <f>'003.1 - Praha'!F35</f>
        <v>0</v>
      </c>
      <c r="BA105" s="139">
        <f>'003.1 - Praha'!F36</f>
        <v>0</v>
      </c>
      <c r="BB105" s="139">
        <f>'003.1 - Praha'!F37</f>
        <v>0</v>
      </c>
      <c r="BC105" s="139">
        <f>'003.1 - Praha'!F38</f>
        <v>0</v>
      </c>
      <c r="BD105" s="141">
        <f>'003.1 - Praha'!F39</f>
        <v>0</v>
      </c>
      <c r="BE105" s="4"/>
      <c r="BT105" s="137" t="s">
        <v>87</v>
      </c>
      <c r="BV105" s="137" t="s">
        <v>80</v>
      </c>
      <c r="BW105" s="137" t="s">
        <v>119</v>
      </c>
      <c r="BX105" s="137" t="s">
        <v>116</v>
      </c>
      <c r="CL105" s="137" t="s">
        <v>1</v>
      </c>
    </row>
    <row r="106" s="2" customFormat="1" ht="30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F106" s="36"/>
      <c r="AG106" s="36"/>
      <c r="AH106" s="36"/>
      <c r="AI106" s="36"/>
      <c r="AJ106" s="36"/>
      <c r="AK106" s="36"/>
      <c r="AL106" s="36"/>
      <c r="AM106" s="36"/>
      <c r="AN106" s="36"/>
      <c r="AO106" s="36"/>
      <c r="AP106" s="36"/>
      <c r="AQ106" s="36"/>
      <c r="AR106" s="40"/>
      <c r="AS106" s="34"/>
      <c r="AT106" s="34"/>
      <c r="AU106" s="34"/>
      <c r="AV106" s="34"/>
      <c r="AW106" s="34"/>
      <c r="AX106" s="34"/>
      <c r="AY106" s="34"/>
      <c r="AZ106" s="34"/>
      <c r="BA106" s="34"/>
      <c r="BB106" s="34"/>
      <c r="BC106" s="34"/>
      <c r="BD106" s="34"/>
      <c r="BE106" s="34"/>
    </row>
    <row r="107" s="2" customFormat="1" ht="6.96" customHeight="1">
      <c r="A107" s="34"/>
      <c r="B107" s="62"/>
      <c r="C107" s="63"/>
      <c r="D107" s="63"/>
      <c r="E107" s="63"/>
      <c r="F107" s="63"/>
      <c r="G107" s="63"/>
      <c r="H107" s="63"/>
      <c r="I107" s="63"/>
      <c r="J107" s="63"/>
      <c r="K107" s="63"/>
      <c r="L107" s="63"/>
      <c r="M107" s="63"/>
      <c r="N107" s="63"/>
      <c r="O107" s="63"/>
      <c r="P107" s="63"/>
      <c r="Q107" s="63"/>
      <c r="R107" s="63"/>
      <c r="S107" s="63"/>
      <c r="T107" s="63"/>
      <c r="U107" s="63"/>
      <c r="V107" s="63"/>
      <c r="W107" s="63"/>
      <c r="X107" s="63"/>
      <c r="Y107" s="63"/>
      <c r="Z107" s="63"/>
      <c r="AA107" s="63"/>
      <c r="AB107" s="63"/>
      <c r="AC107" s="63"/>
      <c r="AD107" s="63"/>
      <c r="AE107" s="63"/>
      <c r="AF107" s="63"/>
      <c r="AG107" s="63"/>
      <c r="AH107" s="63"/>
      <c r="AI107" s="63"/>
      <c r="AJ107" s="63"/>
      <c r="AK107" s="63"/>
      <c r="AL107" s="63"/>
      <c r="AM107" s="63"/>
      <c r="AN107" s="63"/>
      <c r="AO107" s="63"/>
      <c r="AP107" s="63"/>
      <c r="AQ107" s="63"/>
      <c r="AR107" s="40"/>
      <c r="AS107" s="34"/>
      <c r="AT107" s="34"/>
      <c r="AU107" s="34"/>
      <c r="AV107" s="34"/>
      <c r="AW107" s="34"/>
      <c r="AX107" s="34"/>
      <c r="AY107" s="34"/>
      <c r="AZ107" s="34"/>
      <c r="BA107" s="34"/>
      <c r="BB107" s="34"/>
      <c r="BC107" s="34"/>
      <c r="BD107" s="34"/>
      <c r="BE107" s="34"/>
    </row>
  </sheetData>
  <sheetProtection sheet="1" formatColumns="0" formatRows="0" objects="1" scenarios="1" spinCount="100000" saltValue="q1BrtyMhjlC8dKTTf4NxxIqyw6iQ4t+WkFH7093tDCHC0GLXxiIK6MNa/ZnCBMjL24Qs9i1tIv3roS/BV40tEQ==" hashValue="N0K9/aqqqK+LwiwmKlAYvfgsQ3pWpIO+5OlPYXJtmDjuq6WOZqWF4+6u3mn85Fj/LLEedJBJKidO2LxQpJCiRA==" algorithmName="SHA-512" password="C1E4"/>
  <mergeCells count="82">
    <mergeCell ref="C92:G92"/>
    <mergeCell ref="D104:H104"/>
    <mergeCell ref="D98:H98"/>
    <mergeCell ref="D95:H95"/>
    <mergeCell ref="E99:I99"/>
    <mergeCell ref="E101:I101"/>
    <mergeCell ref="E96:I96"/>
    <mergeCell ref="E100:I100"/>
    <mergeCell ref="E97:I97"/>
    <mergeCell ref="E102:I102"/>
    <mergeCell ref="E103:I103"/>
    <mergeCell ref="I92:AF92"/>
    <mergeCell ref="J95:AF95"/>
    <mergeCell ref="J104:AF104"/>
    <mergeCell ref="J98:AF98"/>
    <mergeCell ref="K102:AF102"/>
    <mergeCell ref="K99:AF99"/>
    <mergeCell ref="K101:AF101"/>
    <mergeCell ref="K103:AF103"/>
    <mergeCell ref="K96:AF96"/>
    <mergeCell ref="K97:AF97"/>
    <mergeCell ref="K100:AF100"/>
    <mergeCell ref="L85:AO85"/>
    <mergeCell ref="E105:I105"/>
    <mergeCell ref="K105:AF105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99:AM99"/>
    <mergeCell ref="AG102:AM102"/>
    <mergeCell ref="AG103:AM103"/>
    <mergeCell ref="AG100:AM100"/>
    <mergeCell ref="AG101:AM101"/>
    <mergeCell ref="AG98:AM98"/>
    <mergeCell ref="AG104:AM104"/>
    <mergeCell ref="AG97:AM97"/>
    <mergeCell ref="AG96:AM96"/>
    <mergeCell ref="AG95:AM95"/>
    <mergeCell ref="AG92:AM92"/>
    <mergeCell ref="AM87:AN87"/>
    <mergeCell ref="AM89:AP89"/>
    <mergeCell ref="AM90:AP90"/>
    <mergeCell ref="AN98:AP98"/>
    <mergeCell ref="AN92:AP92"/>
    <mergeCell ref="AN103:AP103"/>
    <mergeCell ref="AN102:AP102"/>
    <mergeCell ref="AN99:AP99"/>
    <mergeCell ref="AN101:AP101"/>
    <mergeCell ref="AN95:AP95"/>
    <mergeCell ref="AN96:AP96"/>
    <mergeCell ref="AN100:AP100"/>
    <mergeCell ref="AN97:AP97"/>
    <mergeCell ref="AN104:AP104"/>
    <mergeCell ref="AS89:AT91"/>
    <mergeCell ref="AN105:AP105"/>
    <mergeCell ref="AG105:AM105"/>
    <mergeCell ref="AN94:AP94"/>
  </mergeCells>
  <hyperlinks>
    <hyperlink ref="A96" location="'001.1 - okr. Nymburk'!C2" display="/"/>
    <hyperlink ref="A97" location="'001.2 - okr. Kolín'!C2" display="/"/>
    <hyperlink ref="A99" location="'002.1 - okr. Beroun'!C2" display="/"/>
    <hyperlink ref="A100" location="'002.2 - okr. Kladno'!C2" display="/"/>
    <hyperlink ref="A101" location="'002.3 - okr. Slaný'!C2" display="/"/>
    <hyperlink ref="A102" location="'002.4 - okr. Lužná u Rako...'!C2" display="/"/>
    <hyperlink ref="A103" location="'002.5 - okr. Kralupy'!C2" display="/"/>
    <hyperlink ref="A105" location="'003.1 - Praha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2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92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5"/>
      <c r="J3" s="144"/>
      <c r="K3" s="144"/>
      <c r="L3" s="16"/>
      <c r="AT3" s="13" t="s">
        <v>87</v>
      </c>
    </row>
    <row r="4" s="1" customFormat="1" ht="24.96" customHeight="1">
      <c r="B4" s="16"/>
      <c r="D4" s="146" t="s">
        <v>120</v>
      </c>
      <c r="I4" s="142"/>
      <c r="L4" s="16"/>
      <c r="M4" s="147" t="s">
        <v>10</v>
      </c>
      <c r="AT4" s="13" t="s">
        <v>4</v>
      </c>
    </row>
    <row r="5" s="1" customFormat="1" ht="6.96" customHeight="1">
      <c r="B5" s="16"/>
      <c r="I5" s="142"/>
      <c r="L5" s="16"/>
    </row>
    <row r="6" s="1" customFormat="1" ht="12" customHeight="1">
      <c r="B6" s="16"/>
      <c r="D6" s="148" t="s">
        <v>16</v>
      </c>
      <c r="I6" s="142"/>
      <c r="L6" s="16"/>
    </row>
    <row r="7" s="1" customFormat="1" ht="16.5" customHeight="1">
      <c r="B7" s="16"/>
      <c r="E7" s="149" t="str">
        <f>'Rekapitulace zakázky'!K6</f>
        <v>Pravidelná kontrola plynových zařízení v obvodu OŘ Praha</v>
      </c>
      <c r="F7" s="148"/>
      <c r="G7" s="148"/>
      <c r="H7" s="148"/>
      <c r="I7" s="142"/>
      <c r="L7" s="16"/>
    </row>
    <row r="8" s="1" customFormat="1" ht="12" customHeight="1">
      <c r="B8" s="16"/>
      <c r="D8" s="148" t="s">
        <v>121</v>
      </c>
      <c r="I8" s="142"/>
      <c r="L8" s="16"/>
    </row>
    <row r="9" s="2" customFormat="1" ht="16.5" customHeight="1">
      <c r="A9" s="34"/>
      <c r="B9" s="40"/>
      <c r="C9" s="34"/>
      <c r="D9" s="34"/>
      <c r="E9" s="149" t="s">
        <v>122</v>
      </c>
      <c r="F9" s="34"/>
      <c r="G9" s="34"/>
      <c r="H9" s="34"/>
      <c r="I9" s="150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8" t="s">
        <v>123</v>
      </c>
      <c r="E10" s="34"/>
      <c r="F10" s="34"/>
      <c r="G10" s="34"/>
      <c r="H10" s="34"/>
      <c r="I10" s="150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51" t="s">
        <v>124</v>
      </c>
      <c r="F11" s="34"/>
      <c r="G11" s="34"/>
      <c r="H11" s="34"/>
      <c r="I11" s="150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150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8" t="s">
        <v>18</v>
      </c>
      <c r="E13" s="34"/>
      <c r="F13" s="137" t="s">
        <v>1</v>
      </c>
      <c r="G13" s="34"/>
      <c r="H13" s="34"/>
      <c r="I13" s="152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8" t="s">
        <v>20</v>
      </c>
      <c r="E14" s="34"/>
      <c r="F14" s="137" t="s">
        <v>33</v>
      </c>
      <c r="G14" s="34"/>
      <c r="H14" s="34"/>
      <c r="I14" s="152" t="s">
        <v>22</v>
      </c>
      <c r="J14" s="153" t="str">
        <f>'Rekapitulace zakázky'!AN8</f>
        <v>1. 6. 2020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150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8" t="s">
        <v>24</v>
      </c>
      <c r="E16" s="34"/>
      <c r="F16" s="34"/>
      <c r="G16" s="34"/>
      <c r="H16" s="34"/>
      <c r="I16" s="152" t="s">
        <v>25</v>
      </c>
      <c r="J16" s="137" t="str">
        <f>IF('Rekapitulace zakázky'!AN10="","",'Rekapitulace zakázky'!AN10)</f>
        <v>70994234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tr">
        <f>IF('Rekapitulace zakázky'!E11="","",'Rekapitulace zakázky'!E11)</f>
        <v>Správa železnic, státní organizace</v>
      </c>
      <c r="F17" s="34"/>
      <c r="G17" s="34"/>
      <c r="H17" s="34"/>
      <c r="I17" s="152" t="s">
        <v>28</v>
      </c>
      <c r="J17" s="137" t="str">
        <f>IF('Rekapitulace zakázky'!AN11="","",'Rekapitulace zakázky'!AN11)</f>
        <v>CZ70994234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150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8" t="s">
        <v>30</v>
      </c>
      <c r="E19" s="34"/>
      <c r="F19" s="34"/>
      <c r="G19" s="34"/>
      <c r="H19" s="34"/>
      <c r="I19" s="152" t="s">
        <v>25</v>
      </c>
      <c r="J19" s="29" t="str">
        <f>'Rekapitulace zakázky'!AN13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zakázky'!E14</f>
        <v>Vyplň údaj</v>
      </c>
      <c r="F20" s="137"/>
      <c r="G20" s="137"/>
      <c r="H20" s="137"/>
      <c r="I20" s="152" t="s">
        <v>28</v>
      </c>
      <c r="J20" s="29" t="str">
        <f>'Rekapitulace zakázky'!AN14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150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8" t="s">
        <v>32</v>
      </c>
      <c r="E22" s="34"/>
      <c r="F22" s="34"/>
      <c r="G22" s="34"/>
      <c r="H22" s="34"/>
      <c r="I22" s="152" t="s">
        <v>25</v>
      </c>
      <c r="J22" s="137" t="str">
        <f>IF('Rekapitulace zakázky'!AN16="","",'Rekapitulace zakázky'!AN16)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zakázky'!E17="","",'Rekapitulace zakázky'!E17)</f>
        <v xml:space="preserve"> </v>
      </c>
      <c r="F23" s="34"/>
      <c r="G23" s="34"/>
      <c r="H23" s="34"/>
      <c r="I23" s="152" t="s">
        <v>28</v>
      </c>
      <c r="J23" s="137" t="str">
        <f>IF('Rekapitulace zakázky'!AN17="","",'Rekapitulace zakázky'!AN17)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150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8" t="s">
        <v>35</v>
      </c>
      <c r="E25" s="34"/>
      <c r="F25" s="34"/>
      <c r="G25" s="34"/>
      <c r="H25" s="34"/>
      <c r="I25" s="152" t="s">
        <v>25</v>
      </c>
      <c r="J25" s="137" t="str">
        <f>IF('Rekapitulace zakázky'!AN19="","",'Rekapitulace zakázky'!AN19)</f>
        <v/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tr">
        <f>IF('Rekapitulace zakázky'!E20="","",'Rekapitulace zakázky'!E20)</f>
        <v>L. Ulrich, DiS</v>
      </c>
      <c r="F26" s="34"/>
      <c r="G26" s="34"/>
      <c r="H26" s="34"/>
      <c r="I26" s="152" t="s">
        <v>28</v>
      </c>
      <c r="J26" s="137" t="str">
        <f>IF('Rekapitulace zakázky'!AN20="","",'Rekapitulace zakázky'!AN20)</f>
        <v/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150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8" t="s">
        <v>37</v>
      </c>
      <c r="E28" s="34"/>
      <c r="F28" s="34"/>
      <c r="G28" s="34"/>
      <c r="H28" s="34"/>
      <c r="I28" s="150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7"/>
      <c r="J29" s="154"/>
      <c r="K29" s="154"/>
      <c r="L29" s="158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150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9"/>
      <c r="E31" s="159"/>
      <c r="F31" s="159"/>
      <c r="G31" s="159"/>
      <c r="H31" s="159"/>
      <c r="I31" s="160"/>
      <c r="J31" s="159"/>
      <c r="K31" s="159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61" t="s">
        <v>38</v>
      </c>
      <c r="E32" s="34"/>
      <c r="F32" s="34"/>
      <c r="G32" s="34"/>
      <c r="H32" s="34"/>
      <c r="I32" s="150"/>
      <c r="J32" s="162">
        <f>ROUND(J122,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9"/>
      <c r="E33" s="159"/>
      <c r="F33" s="159"/>
      <c r="G33" s="159"/>
      <c r="H33" s="159"/>
      <c r="I33" s="160"/>
      <c r="J33" s="159"/>
      <c r="K33" s="159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63" t="s">
        <v>40</v>
      </c>
      <c r="G34" s="34"/>
      <c r="H34" s="34"/>
      <c r="I34" s="164" t="s">
        <v>39</v>
      </c>
      <c r="J34" s="163" t="s">
        <v>41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65" t="s">
        <v>42</v>
      </c>
      <c r="E35" s="148" t="s">
        <v>43</v>
      </c>
      <c r="F35" s="166">
        <f>ROUND((SUM(BE122:BE197)),  2)</f>
        <v>0</v>
      </c>
      <c r="G35" s="34"/>
      <c r="H35" s="34"/>
      <c r="I35" s="167">
        <v>0.20999999999999999</v>
      </c>
      <c r="J35" s="166">
        <f>ROUND(((SUM(BE122:BE197))*I35),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8" t="s">
        <v>44</v>
      </c>
      <c r="F36" s="166">
        <f>ROUND((SUM(BF122:BF197)),  2)</f>
        <v>0</v>
      </c>
      <c r="G36" s="34"/>
      <c r="H36" s="34"/>
      <c r="I36" s="167">
        <v>0.14999999999999999</v>
      </c>
      <c r="J36" s="166">
        <f>ROUND(((SUM(BF122:BF197))*I36),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8" t="s">
        <v>45</v>
      </c>
      <c r="F37" s="166">
        <f>ROUND((SUM(BG122:BG197)),  2)</f>
        <v>0</v>
      </c>
      <c r="G37" s="34"/>
      <c r="H37" s="34"/>
      <c r="I37" s="167">
        <v>0.20999999999999999</v>
      </c>
      <c r="J37" s="166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8" t="s">
        <v>46</v>
      </c>
      <c r="F38" s="166">
        <f>ROUND((SUM(BH122:BH197)),  2)</f>
        <v>0</v>
      </c>
      <c r="G38" s="34"/>
      <c r="H38" s="34"/>
      <c r="I38" s="167">
        <v>0.14999999999999999</v>
      </c>
      <c r="J38" s="166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8" t="s">
        <v>47</v>
      </c>
      <c r="F39" s="166">
        <f>ROUND((SUM(BI122:BI197)),  2)</f>
        <v>0</v>
      </c>
      <c r="G39" s="34"/>
      <c r="H39" s="34"/>
      <c r="I39" s="167">
        <v>0</v>
      </c>
      <c r="J39" s="166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150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8"/>
      <c r="D41" s="169" t="s">
        <v>48</v>
      </c>
      <c r="E41" s="170"/>
      <c r="F41" s="170"/>
      <c r="G41" s="171" t="s">
        <v>49</v>
      </c>
      <c r="H41" s="172" t="s">
        <v>50</v>
      </c>
      <c r="I41" s="173"/>
      <c r="J41" s="174">
        <f>SUM(J32:J39)</f>
        <v>0</v>
      </c>
      <c r="K41" s="175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150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I43" s="142"/>
      <c r="L43" s="16"/>
    </row>
    <row r="44" s="1" customFormat="1" ht="14.4" customHeight="1">
      <c r="B44" s="16"/>
      <c r="I44" s="142"/>
      <c r="L44" s="16"/>
    </row>
    <row r="45" s="1" customFormat="1" ht="14.4" customHeight="1">
      <c r="B45" s="16"/>
      <c r="I45" s="142"/>
      <c r="L45" s="16"/>
    </row>
    <row r="46" s="1" customFormat="1" ht="14.4" customHeight="1">
      <c r="B46" s="16"/>
      <c r="I46" s="142"/>
      <c r="L46" s="16"/>
    </row>
    <row r="47" s="1" customFormat="1" ht="14.4" customHeight="1">
      <c r="B47" s="16"/>
      <c r="I47" s="142"/>
      <c r="L47" s="16"/>
    </row>
    <row r="48" s="1" customFormat="1" ht="14.4" customHeight="1">
      <c r="B48" s="16"/>
      <c r="I48" s="142"/>
      <c r="L48" s="16"/>
    </row>
    <row r="49" s="1" customFormat="1" ht="14.4" customHeight="1">
      <c r="B49" s="16"/>
      <c r="I49" s="142"/>
      <c r="L49" s="16"/>
    </row>
    <row r="50" s="2" customFormat="1" ht="14.4" customHeight="1">
      <c r="B50" s="59"/>
      <c r="D50" s="176" t="s">
        <v>51</v>
      </c>
      <c r="E50" s="177"/>
      <c r="F50" s="177"/>
      <c r="G50" s="176" t="s">
        <v>52</v>
      </c>
      <c r="H50" s="177"/>
      <c r="I50" s="178"/>
      <c r="J50" s="177"/>
      <c r="K50" s="177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9" t="s">
        <v>53</v>
      </c>
      <c r="E61" s="180"/>
      <c r="F61" s="181" t="s">
        <v>54</v>
      </c>
      <c r="G61" s="179" t="s">
        <v>53</v>
      </c>
      <c r="H61" s="180"/>
      <c r="I61" s="182"/>
      <c r="J61" s="183" t="s">
        <v>54</v>
      </c>
      <c r="K61" s="180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76" t="s">
        <v>55</v>
      </c>
      <c r="E65" s="184"/>
      <c r="F65" s="184"/>
      <c r="G65" s="176" t="s">
        <v>56</v>
      </c>
      <c r="H65" s="184"/>
      <c r="I65" s="185"/>
      <c r="J65" s="184"/>
      <c r="K65" s="18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9" t="s">
        <v>53</v>
      </c>
      <c r="E76" s="180"/>
      <c r="F76" s="181" t="s">
        <v>54</v>
      </c>
      <c r="G76" s="179" t="s">
        <v>53</v>
      </c>
      <c r="H76" s="180"/>
      <c r="I76" s="182"/>
      <c r="J76" s="183" t="s">
        <v>54</v>
      </c>
      <c r="K76" s="180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86"/>
      <c r="C77" s="187"/>
      <c r="D77" s="187"/>
      <c r="E77" s="187"/>
      <c r="F77" s="187"/>
      <c r="G77" s="187"/>
      <c r="H77" s="187"/>
      <c r="I77" s="188"/>
      <c r="J77" s="187"/>
      <c r="K77" s="187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89"/>
      <c r="C81" s="190"/>
      <c r="D81" s="190"/>
      <c r="E81" s="190"/>
      <c r="F81" s="190"/>
      <c r="G81" s="190"/>
      <c r="H81" s="190"/>
      <c r="I81" s="191"/>
      <c r="J81" s="190"/>
      <c r="K81" s="190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125</v>
      </c>
      <c r="D82" s="36"/>
      <c r="E82" s="36"/>
      <c r="F82" s="36"/>
      <c r="G82" s="36"/>
      <c r="H82" s="36"/>
      <c r="I82" s="150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150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150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92" t="str">
        <f>E7</f>
        <v>Pravidelná kontrola plynových zařízení v obvodu OŘ Praha</v>
      </c>
      <c r="F85" s="28"/>
      <c r="G85" s="28"/>
      <c r="H85" s="28"/>
      <c r="I85" s="150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121</v>
      </c>
      <c r="D86" s="18"/>
      <c r="E86" s="18"/>
      <c r="F86" s="18"/>
      <c r="G86" s="18"/>
      <c r="H86" s="18"/>
      <c r="I86" s="142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92" t="s">
        <v>122</v>
      </c>
      <c r="F87" s="36"/>
      <c r="G87" s="36"/>
      <c r="H87" s="36"/>
      <c r="I87" s="150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123</v>
      </c>
      <c r="D88" s="36"/>
      <c r="E88" s="36"/>
      <c r="F88" s="36"/>
      <c r="G88" s="36"/>
      <c r="H88" s="36"/>
      <c r="I88" s="150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001.1 - okr. Nymburk</v>
      </c>
      <c r="F89" s="36"/>
      <c r="G89" s="36"/>
      <c r="H89" s="36"/>
      <c r="I89" s="150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150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 xml:space="preserve"> </v>
      </c>
      <c r="G91" s="36"/>
      <c r="H91" s="36"/>
      <c r="I91" s="152" t="s">
        <v>22</v>
      </c>
      <c r="J91" s="75" t="str">
        <f>IF(J14="","",J14)</f>
        <v>1. 6. 2020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150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>Správa železnic, státní organizace</v>
      </c>
      <c r="G93" s="36"/>
      <c r="H93" s="36"/>
      <c r="I93" s="152" t="s">
        <v>32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30</v>
      </c>
      <c r="D94" s="36"/>
      <c r="E94" s="36"/>
      <c r="F94" s="23" t="str">
        <f>IF(E20="","",E20)</f>
        <v>Vyplň údaj</v>
      </c>
      <c r="G94" s="36"/>
      <c r="H94" s="36"/>
      <c r="I94" s="152" t="s">
        <v>35</v>
      </c>
      <c r="J94" s="32" t="str">
        <f>E26</f>
        <v>L. Ulrich, DiS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150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93" t="s">
        <v>126</v>
      </c>
      <c r="D96" s="194"/>
      <c r="E96" s="194"/>
      <c r="F96" s="194"/>
      <c r="G96" s="194"/>
      <c r="H96" s="194"/>
      <c r="I96" s="195"/>
      <c r="J96" s="196" t="s">
        <v>127</v>
      </c>
      <c r="K96" s="194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150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97" t="s">
        <v>128</v>
      </c>
      <c r="D98" s="36"/>
      <c r="E98" s="36"/>
      <c r="F98" s="36"/>
      <c r="G98" s="36"/>
      <c r="H98" s="36"/>
      <c r="I98" s="150"/>
      <c r="J98" s="106">
        <f>J122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129</v>
      </c>
    </row>
    <row r="99" s="9" customFormat="1" ht="24.96" customHeight="1">
      <c r="A99" s="9"/>
      <c r="B99" s="198"/>
      <c r="C99" s="199"/>
      <c r="D99" s="200" t="s">
        <v>130</v>
      </c>
      <c r="E99" s="201"/>
      <c r="F99" s="201"/>
      <c r="G99" s="201"/>
      <c r="H99" s="201"/>
      <c r="I99" s="202"/>
      <c r="J99" s="203">
        <f>J123</f>
        <v>0</v>
      </c>
      <c r="K99" s="199"/>
      <c r="L99" s="20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98"/>
      <c r="C100" s="199"/>
      <c r="D100" s="200" t="s">
        <v>131</v>
      </c>
      <c r="E100" s="201"/>
      <c r="F100" s="201"/>
      <c r="G100" s="201"/>
      <c r="H100" s="201"/>
      <c r="I100" s="202"/>
      <c r="J100" s="203">
        <f>J126</f>
        <v>0</v>
      </c>
      <c r="K100" s="199"/>
      <c r="L100" s="20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4"/>
      <c r="B101" s="35"/>
      <c r="C101" s="36"/>
      <c r="D101" s="36"/>
      <c r="E101" s="36"/>
      <c r="F101" s="36"/>
      <c r="G101" s="36"/>
      <c r="H101" s="36"/>
      <c r="I101" s="150"/>
      <c r="J101" s="36"/>
      <c r="K101" s="36"/>
      <c r="L101" s="59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="2" customFormat="1" ht="6.96" customHeight="1">
      <c r="A102" s="34"/>
      <c r="B102" s="62"/>
      <c r="C102" s="63"/>
      <c r="D102" s="63"/>
      <c r="E102" s="63"/>
      <c r="F102" s="63"/>
      <c r="G102" s="63"/>
      <c r="H102" s="63"/>
      <c r="I102" s="188"/>
      <c r="J102" s="63"/>
      <c r="K102" s="63"/>
      <c r="L102" s="59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="2" customFormat="1" ht="6.96" customHeight="1">
      <c r="A106" s="34"/>
      <c r="B106" s="64"/>
      <c r="C106" s="65"/>
      <c r="D106" s="65"/>
      <c r="E106" s="65"/>
      <c r="F106" s="65"/>
      <c r="G106" s="65"/>
      <c r="H106" s="65"/>
      <c r="I106" s="191"/>
      <c r="J106" s="65"/>
      <c r="K106" s="65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24.96" customHeight="1">
      <c r="A107" s="34"/>
      <c r="B107" s="35"/>
      <c r="C107" s="19" t="s">
        <v>132</v>
      </c>
      <c r="D107" s="36"/>
      <c r="E107" s="36"/>
      <c r="F107" s="36"/>
      <c r="G107" s="36"/>
      <c r="H107" s="36"/>
      <c r="I107" s="150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6.96" customHeight="1">
      <c r="A108" s="34"/>
      <c r="B108" s="35"/>
      <c r="C108" s="36"/>
      <c r="D108" s="36"/>
      <c r="E108" s="36"/>
      <c r="F108" s="36"/>
      <c r="G108" s="36"/>
      <c r="H108" s="36"/>
      <c r="I108" s="150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16</v>
      </c>
      <c r="D109" s="36"/>
      <c r="E109" s="36"/>
      <c r="F109" s="36"/>
      <c r="G109" s="36"/>
      <c r="H109" s="36"/>
      <c r="I109" s="150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6.5" customHeight="1">
      <c r="A110" s="34"/>
      <c r="B110" s="35"/>
      <c r="C110" s="36"/>
      <c r="D110" s="36"/>
      <c r="E110" s="192" t="str">
        <f>E7</f>
        <v>Pravidelná kontrola plynových zařízení v obvodu OŘ Praha</v>
      </c>
      <c r="F110" s="28"/>
      <c r="G110" s="28"/>
      <c r="H110" s="28"/>
      <c r="I110" s="150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1" customFormat="1" ht="12" customHeight="1">
      <c r="B111" s="17"/>
      <c r="C111" s="28" t="s">
        <v>121</v>
      </c>
      <c r="D111" s="18"/>
      <c r="E111" s="18"/>
      <c r="F111" s="18"/>
      <c r="G111" s="18"/>
      <c r="H111" s="18"/>
      <c r="I111" s="142"/>
      <c r="J111" s="18"/>
      <c r="K111" s="18"/>
      <c r="L111" s="16"/>
    </row>
    <row r="112" s="2" customFormat="1" ht="16.5" customHeight="1">
      <c r="A112" s="34"/>
      <c r="B112" s="35"/>
      <c r="C112" s="36"/>
      <c r="D112" s="36"/>
      <c r="E112" s="192" t="s">
        <v>122</v>
      </c>
      <c r="F112" s="36"/>
      <c r="G112" s="36"/>
      <c r="H112" s="36"/>
      <c r="I112" s="150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2" customHeight="1">
      <c r="A113" s="34"/>
      <c r="B113" s="35"/>
      <c r="C113" s="28" t="s">
        <v>123</v>
      </c>
      <c r="D113" s="36"/>
      <c r="E113" s="36"/>
      <c r="F113" s="36"/>
      <c r="G113" s="36"/>
      <c r="H113" s="36"/>
      <c r="I113" s="150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6.5" customHeight="1">
      <c r="A114" s="34"/>
      <c r="B114" s="35"/>
      <c r="C114" s="36"/>
      <c r="D114" s="36"/>
      <c r="E114" s="72" t="str">
        <f>E11</f>
        <v>001.1 - okr. Nymburk</v>
      </c>
      <c r="F114" s="36"/>
      <c r="G114" s="36"/>
      <c r="H114" s="36"/>
      <c r="I114" s="150"/>
      <c r="J114" s="36"/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150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2" customHeight="1">
      <c r="A116" s="34"/>
      <c r="B116" s="35"/>
      <c r="C116" s="28" t="s">
        <v>20</v>
      </c>
      <c r="D116" s="36"/>
      <c r="E116" s="36"/>
      <c r="F116" s="23" t="str">
        <f>F14</f>
        <v xml:space="preserve"> </v>
      </c>
      <c r="G116" s="36"/>
      <c r="H116" s="36"/>
      <c r="I116" s="152" t="s">
        <v>22</v>
      </c>
      <c r="J116" s="75" t="str">
        <f>IF(J14="","",J14)</f>
        <v>1. 6. 2020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6.96" customHeight="1">
      <c r="A117" s="34"/>
      <c r="B117" s="35"/>
      <c r="C117" s="36"/>
      <c r="D117" s="36"/>
      <c r="E117" s="36"/>
      <c r="F117" s="36"/>
      <c r="G117" s="36"/>
      <c r="H117" s="36"/>
      <c r="I117" s="150"/>
      <c r="J117" s="36"/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5.15" customHeight="1">
      <c r="A118" s="34"/>
      <c r="B118" s="35"/>
      <c r="C118" s="28" t="s">
        <v>24</v>
      </c>
      <c r="D118" s="36"/>
      <c r="E118" s="36"/>
      <c r="F118" s="23" t="str">
        <f>E17</f>
        <v>Správa železnic, státní organizace</v>
      </c>
      <c r="G118" s="36"/>
      <c r="H118" s="36"/>
      <c r="I118" s="152" t="s">
        <v>32</v>
      </c>
      <c r="J118" s="32" t="str">
        <f>E23</f>
        <v xml:space="preserve"> </v>
      </c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5.15" customHeight="1">
      <c r="A119" s="34"/>
      <c r="B119" s="35"/>
      <c r="C119" s="28" t="s">
        <v>30</v>
      </c>
      <c r="D119" s="36"/>
      <c r="E119" s="36"/>
      <c r="F119" s="23" t="str">
        <f>IF(E20="","",E20)</f>
        <v>Vyplň údaj</v>
      </c>
      <c r="G119" s="36"/>
      <c r="H119" s="36"/>
      <c r="I119" s="152" t="s">
        <v>35</v>
      </c>
      <c r="J119" s="32" t="str">
        <f>E26</f>
        <v>L. Ulrich, DiS</v>
      </c>
      <c r="K119" s="36"/>
      <c r="L119" s="59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0.32" customHeight="1">
      <c r="A120" s="34"/>
      <c r="B120" s="35"/>
      <c r="C120" s="36"/>
      <c r="D120" s="36"/>
      <c r="E120" s="36"/>
      <c r="F120" s="36"/>
      <c r="G120" s="36"/>
      <c r="H120" s="36"/>
      <c r="I120" s="150"/>
      <c r="J120" s="36"/>
      <c r="K120" s="36"/>
      <c r="L120" s="59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10" customFormat="1" ht="29.28" customHeight="1">
      <c r="A121" s="205"/>
      <c r="B121" s="206"/>
      <c r="C121" s="207" t="s">
        <v>133</v>
      </c>
      <c r="D121" s="208" t="s">
        <v>63</v>
      </c>
      <c r="E121" s="208" t="s">
        <v>59</v>
      </c>
      <c r="F121" s="208" t="s">
        <v>60</v>
      </c>
      <c r="G121" s="208" t="s">
        <v>134</v>
      </c>
      <c r="H121" s="208" t="s">
        <v>135</v>
      </c>
      <c r="I121" s="209" t="s">
        <v>136</v>
      </c>
      <c r="J121" s="210" t="s">
        <v>127</v>
      </c>
      <c r="K121" s="211" t="s">
        <v>137</v>
      </c>
      <c r="L121" s="212"/>
      <c r="M121" s="96" t="s">
        <v>1</v>
      </c>
      <c r="N121" s="97" t="s">
        <v>42</v>
      </c>
      <c r="O121" s="97" t="s">
        <v>138</v>
      </c>
      <c r="P121" s="97" t="s">
        <v>139</v>
      </c>
      <c r="Q121" s="97" t="s">
        <v>140</v>
      </c>
      <c r="R121" s="97" t="s">
        <v>141</v>
      </c>
      <c r="S121" s="97" t="s">
        <v>142</v>
      </c>
      <c r="T121" s="98" t="s">
        <v>143</v>
      </c>
      <c r="U121" s="205"/>
      <c r="V121" s="205"/>
      <c r="W121" s="205"/>
      <c r="X121" s="205"/>
      <c r="Y121" s="205"/>
      <c r="Z121" s="205"/>
      <c r="AA121" s="205"/>
      <c r="AB121" s="205"/>
      <c r="AC121" s="205"/>
      <c r="AD121" s="205"/>
      <c r="AE121" s="205"/>
    </row>
    <row r="122" s="2" customFormat="1" ht="22.8" customHeight="1">
      <c r="A122" s="34"/>
      <c r="B122" s="35"/>
      <c r="C122" s="103" t="s">
        <v>144</v>
      </c>
      <c r="D122" s="36"/>
      <c r="E122" s="36"/>
      <c r="F122" s="36"/>
      <c r="G122" s="36"/>
      <c r="H122" s="36"/>
      <c r="I122" s="150"/>
      <c r="J122" s="213">
        <f>BK122</f>
        <v>0</v>
      </c>
      <c r="K122" s="36"/>
      <c r="L122" s="40"/>
      <c r="M122" s="99"/>
      <c r="N122" s="214"/>
      <c r="O122" s="100"/>
      <c r="P122" s="215">
        <f>P123+P126</f>
        <v>0</v>
      </c>
      <c r="Q122" s="100"/>
      <c r="R122" s="215">
        <f>R123+R126</f>
        <v>0</v>
      </c>
      <c r="S122" s="100"/>
      <c r="T122" s="216">
        <f>T123+T126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77</v>
      </c>
      <c r="AU122" s="13" t="s">
        <v>129</v>
      </c>
      <c r="BK122" s="217">
        <f>BK123+BK126</f>
        <v>0</v>
      </c>
    </row>
    <row r="123" s="11" customFormat="1" ht="25.92" customHeight="1">
      <c r="A123" s="11"/>
      <c r="B123" s="218"/>
      <c r="C123" s="219"/>
      <c r="D123" s="220" t="s">
        <v>77</v>
      </c>
      <c r="E123" s="221" t="s">
        <v>145</v>
      </c>
      <c r="F123" s="221" t="s">
        <v>146</v>
      </c>
      <c r="G123" s="219"/>
      <c r="H123" s="219"/>
      <c r="I123" s="222"/>
      <c r="J123" s="223">
        <f>BK123</f>
        <v>0</v>
      </c>
      <c r="K123" s="219"/>
      <c r="L123" s="224"/>
      <c r="M123" s="225"/>
      <c r="N123" s="226"/>
      <c r="O123" s="226"/>
      <c r="P123" s="227">
        <f>SUM(P124:P125)</f>
        <v>0</v>
      </c>
      <c r="Q123" s="226"/>
      <c r="R123" s="227">
        <f>SUM(R124:R125)</f>
        <v>0</v>
      </c>
      <c r="S123" s="226"/>
      <c r="T123" s="228">
        <f>SUM(T124:T125)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229" t="s">
        <v>147</v>
      </c>
      <c r="AT123" s="230" t="s">
        <v>77</v>
      </c>
      <c r="AU123" s="230" t="s">
        <v>78</v>
      </c>
      <c r="AY123" s="229" t="s">
        <v>148</v>
      </c>
      <c r="BK123" s="231">
        <f>SUM(BK124:BK125)</f>
        <v>0</v>
      </c>
    </row>
    <row r="124" s="2" customFormat="1" ht="16.5" customHeight="1">
      <c r="A124" s="34"/>
      <c r="B124" s="35"/>
      <c r="C124" s="232" t="s">
        <v>85</v>
      </c>
      <c r="D124" s="232" t="s">
        <v>149</v>
      </c>
      <c r="E124" s="233" t="s">
        <v>150</v>
      </c>
      <c r="F124" s="234" t="s">
        <v>146</v>
      </c>
      <c r="G124" s="235" t="s">
        <v>1</v>
      </c>
      <c r="H124" s="236">
        <v>0</v>
      </c>
      <c r="I124" s="237"/>
      <c r="J124" s="238">
        <f>ROUND(I124*H124,2)</f>
        <v>0</v>
      </c>
      <c r="K124" s="239"/>
      <c r="L124" s="40"/>
      <c r="M124" s="240" t="s">
        <v>1</v>
      </c>
      <c r="N124" s="241" t="s">
        <v>43</v>
      </c>
      <c r="O124" s="87"/>
      <c r="P124" s="242">
        <f>O124*H124</f>
        <v>0</v>
      </c>
      <c r="Q124" s="242">
        <v>0</v>
      </c>
      <c r="R124" s="242">
        <f>Q124*H124</f>
        <v>0</v>
      </c>
      <c r="S124" s="242">
        <v>0</v>
      </c>
      <c r="T124" s="243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44" t="s">
        <v>151</v>
      </c>
      <c r="AT124" s="244" t="s">
        <v>149</v>
      </c>
      <c r="AU124" s="244" t="s">
        <v>85</v>
      </c>
      <c r="AY124" s="13" t="s">
        <v>148</v>
      </c>
      <c r="BE124" s="245">
        <f>IF(N124="základní",J124,0)</f>
        <v>0</v>
      </c>
      <c r="BF124" s="245">
        <f>IF(N124="snížená",J124,0)</f>
        <v>0</v>
      </c>
      <c r="BG124" s="245">
        <f>IF(N124="zákl. přenesená",J124,0)</f>
        <v>0</v>
      </c>
      <c r="BH124" s="245">
        <f>IF(N124="sníž. přenesená",J124,0)</f>
        <v>0</v>
      </c>
      <c r="BI124" s="245">
        <f>IF(N124="nulová",J124,0)</f>
        <v>0</v>
      </c>
      <c r="BJ124" s="13" t="s">
        <v>85</v>
      </c>
      <c r="BK124" s="245">
        <f>ROUND(I124*H124,2)</f>
        <v>0</v>
      </c>
      <c r="BL124" s="13" t="s">
        <v>151</v>
      </c>
      <c r="BM124" s="244" t="s">
        <v>152</v>
      </c>
    </row>
    <row r="125" s="2" customFormat="1">
      <c r="A125" s="34"/>
      <c r="B125" s="35"/>
      <c r="C125" s="36"/>
      <c r="D125" s="246" t="s">
        <v>153</v>
      </c>
      <c r="E125" s="36"/>
      <c r="F125" s="247" t="s">
        <v>154</v>
      </c>
      <c r="G125" s="36"/>
      <c r="H125" s="36"/>
      <c r="I125" s="150"/>
      <c r="J125" s="36"/>
      <c r="K125" s="36"/>
      <c r="L125" s="40"/>
      <c r="M125" s="248"/>
      <c r="N125" s="249"/>
      <c r="O125" s="87"/>
      <c r="P125" s="87"/>
      <c r="Q125" s="87"/>
      <c r="R125" s="87"/>
      <c r="S125" s="87"/>
      <c r="T125" s="88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3" t="s">
        <v>153</v>
      </c>
      <c r="AU125" s="13" t="s">
        <v>85</v>
      </c>
    </row>
    <row r="126" s="11" customFormat="1" ht="25.92" customHeight="1">
      <c r="A126" s="11"/>
      <c r="B126" s="218"/>
      <c r="C126" s="219"/>
      <c r="D126" s="220" t="s">
        <v>77</v>
      </c>
      <c r="E126" s="221" t="s">
        <v>155</v>
      </c>
      <c r="F126" s="221" t="s">
        <v>156</v>
      </c>
      <c r="G126" s="219"/>
      <c r="H126" s="219"/>
      <c r="I126" s="222"/>
      <c r="J126" s="223">
        <f>BK126</f>
        <v>0</v>
      </c>
      <c r="K126" s="219"/>
      <c r="L126" s="224"/>
      <c r="M126" s="225"/>
      <c r="N126" s="226"/>
      <c r="O126" s="226"/>
      <c r="P126" s="227">
        <f>SUM(P127:P197)</f>
        <v>0</v>
      </c>
      <c r="Q126" s="226"/>
      <c r="R126" s="227">
        <f>SUM(R127:R197)</f>
        <v>0</v>
      </c>
      <c r="S126" s="226"/>
      <c r="T126" s="228">
        <f>SUM(T127:T197)</f>
        <v>0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29" t="s">
        <v>157</v>
      </c>
      <c r="AT126" s="230" t="s">
        <v>77</v>
      </c>
      <c r="AU126" s="230" t="s">
        <v>78</v>
      </c>
      <c r="AY126" s="229" t="s">
        <v>148</v>
      </c>
      <c r="BK126" s="231">
        <f>SUM(BK127:BK197)</f>
        <v>0</v>
      </c>
    </row>
    <row r="127" s="2" customFormat="1" ht="44.25" customHeight="1">
      <c r="A127" s="34"/>
      <c r="B127" s="35"/>
      <c r="C127" s="232" t="s">
        <v>87</v>
      </c>
      <c r="D127" s="232" t="s">
        <v>149</v>
      </c>
      <c r="E127" s="233" t="s">
        <v>158</v>
      </c>
      <c r="F127" s="234" t="s">
        <v>159</v>
      </c>
      <c r="G127" s="235" t="s">
        <v>160</v>
      </c>
      <c r="H127" s="236">
        <v>1</v>
      </c>
      <c r="I127" s="237"/>
      <c r="J127" s="238">
        <f>ROUND(I127*H127,2)</f>
        <v>0</v>
      </c>
      <c r="K127" s="239"/>
      <c r="L127" s="40"/>
      <c r="M127" s="240" t="s">
        <v>1</v>
      </c>
      <c r="N127" s="241" t="s">
        <v>43</v>
      </c>
      <c r="O127" s="87"/>
      <c r="P127" s="242">
        <f>O127*H127</f>
        <v>0</v>
      </c>
      <c r="Q127" s="242">
        <v>0</v>
      </c>
      <c r="R127" s="242">
        <f>Q127*H127</f>
        <v>0</v>
      </c>
      <c r="S127" s="242">
        <v>0</v>
      </c>
      <c r="T127" s="243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44" t="s">
        <v>147</v>
      </c>
      <c r="AT127" s="244" t="s">
        <v>149</v>
      </c>
      <c r="AU127" s="244" t="s">
        <v>85</v>
      </c>
      <c r="AY127" s="13" t="s">
        <v>148</v>
      </c>
      <c r="BE127" s="245">
        <f>IF(N127="základní",J127,0)</f>
        <v>0</v>
      </c>
      <c r="BF127" s="245">
        <f>IF(N127="snížená",J127,0)</f>
        <v>0</v>
      </c>
      <c r="BG127" s="245">
        <f>IF(N127="zákl. přenesená",J127,0)</f>
        <v>0</v>
      </c>
      <c r="BH127" s="245">
        <f>IF(N127="sníž. přenesená",J127,0)</f>
        <v>0</v>
      </c>
      <c r="BI127" s="245">
        <f>IF(N127="nulová",J127,0)</f>
        <v>0</v>
      </c>
      <c r="BJ127" s="13" t="s">
        <v>85</v>
      </c>
      <c r="BK127" s="245">
        <f>ROUND(I127*H127,2)</f>
        <v>0</v>
      </c>
      <c r="BL127" s="13" t="s">
        <v>147</v>
      </c>
      <c r="BM127" s="244" t="s">
        <v>87</v>
      </c>
    </row>
    <row r="128" s="2" customFormat="1" ht="44.25" customHeight="1">
      <c r="A128" s="34"/>
      <c r="B128" s="35"/>
      <c r="C128" s="232" t="s">
        <v>157</v>
      </c>
      <c r="D128" s="232" t="s">
        <v>149</v>
      </c>
      <c r="E128" s="233" t="s">
        <v>161</v>
      </c>
      <c r="F128" s="234" t="s">
        <v>162</v>
      </c>
      <c r="G128" s="235" t="s">
        <v>160</v>
      </c>
      <c r="H128" s="236">
        <v>1</v>
      </c>
      <c r="I128" s="237"/>
      <c r="J128" s="238">
        <f>ROUND(I128*H128,2)</f>
        <v>0</v>
      </c>
      <c r="K128" s="239"/>
      <c r="L128" s="40"/>
      <c r="M128" s="240" t="s">
        <v>1</v>
      </c>
      <c r="N128" s="241" t="s">
        <v>43</v>
      </c>
      <c r="O128" s="87"/>
      <c r="P128" s="242">
        <f>O128*H128</f>
        <v>0</v>
      </c>
      <c r="Q128" s="242">
        <v>0</v>
      </c>
      <c r="R128" s="242">
        <f>Q128*H128</f>
        <v>0</v>
      </c>
      <c r="S128" s="242">
        <v>0</v>
      </c>
      <c r="T128" s="243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44" t="s">
        <v>147</v>
      </c>
      <c r="AT128" s="244" t="s">
        <v>149</v>
      </c>
      <c r="AU128" s="244" t="s">
        <v>85</v>
      </c>
      <c r="AY128" s="13" t="s">
        <v>148</v>
      </c>
      <c r="BE128" s="245">
        <f>IF(N128="základní",J128,0)</f>
        <v>0</v>
      </c>
      <c r="BF128" s="245">
        <f>IF(N128="snížená",J128,0)</f>
        <v>0</v>
      </c>
      <c r="BG128" s="245">
        <f>IF(N128="zákl. přenesená",J128,0)</f>
        <v>0</v>
      </c>
      <c r="BH128" s="245">
        <f>IF(N128="sníž. přenesená",J128,0)</f>
        <v>0</v>
      </c>
      <c r="BI128" s="245">
        <f>IF(N128="nulová",J128,0)</f>
        <v>0</v>
      </c>
      <c r="BJ128" s="13" t="s">
        <v>85</v>
      </c>
      <c r="BK128" s="245">
        <f>ROUND(I128*H128,2)</f>
        <v>0</v>
      </c>
      <c r="BL128" s="13" t="s">
        <v>147</v>
      </c>
      <c r="BM128" s="244" t="s">
        <v>147</v>
      </c>
    </row>
    <row r="129" s="2" customFormat="1" ht="44.25" customHeight="1">
      <c r="A129" s="34"/>
      <c r="B129" s="35"/>
      <c r="C129" s="232" t="s">
        <v>147</v>
      </c>
      <c r="D129" s="232" t="s">
        <v>149</v>
      </c>
      <c r="E129" s="233" t="s">
        <v>163</v>
      </c>
      <c r="F129" s="234" t="s">
        <v>164</v>
      </c>
      <c r="G129" s="235" t="s">
        <v>160</v>
      </c>
      <c r="H129" s="236">
        <v>1</v>
      </c>
      <c r="I129" s="237"/>
      <c r="J129" s="238">
        <f>ROUND(I129*H129,2)</f>
        <v>0</v>
      </c>
      <c r="K129" s="239"/>
      <c r="L129" s="40"/>
      <c r="M129" s="240" t="s">
        <v>1</v>
      </c>
      <c r="N129" s="241" t="s">
        <v>43</v>
      </c>
      <c r="O129" s="87"/>
      <c r="P129" s="242">
        <f>O129*H129</f>
        <v>0</v>
      </c>
      <c r="Q129" s="242">
        <v>0</v>
      </c>
      <c r="R129" s="242">
        <f>Q129*H129</f>
        <v>0</v>
      </c>
      <c r="S129" s="242">
        <v>0</v>
      </c>
      <c r="T129" s="243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44" t="s">
        <v>147</v>
      </c>
      <c r="AT129" s="244" t="s">
        <v>149</v>
      </c>
      <c r="AU129" s="244" t="s">
        <v>85</v>
      </c>
      <c r="AY129" s="13" t="s">
        <v>148</v>
      </c>
      <c r="BE129" s="245">
        <f>IF(N129="základní",J129,0)</f>
        <v>0</v>
      </c>
      <c r="BF129" s="245">
        <f>IF(N129="snížená",J129,0)</f>
        <v>0</v>
      </c>
      <c r="BG129" s="245">
        <f>IF(N129="zákl. přenesená",J129,0)</f>
        <v>0</v>
      </c>
      <c r="BH129" s="245">
        <f>IF(N129="sníž. přenesená",J129,0)</f>
        <v>0</v>
      </c>
      <c r="BI129" s="245">
        <f>IF(N129="nulová",J129,0)</f>
        <v>0</v>
      </c>
      <c r="BJ129" s="13" t="s">
        <v>85</v>
      </c>
      <c r="BK129" s="245">
        <f>ROUND(I129*H129,2)</f>
        <v>0</v>
      </c>
      <c r="BL129" s="13" t="s">
        <v>147</v>
      </c>
      <c r="BM129" s="244" t="s">
        <v>165</v>
      </c>
    </row>
    <row r="130" s="2" customFormat="1" ht="44.25" customHeight="1">
      <c r="A130" s="34"/>
      <c r="B130" s="35"/>
      <c r="C130" s="232" t="s">
        <v>166</v>
      </c>
      <c r="D130" s="232" t="s">
        <v>149</v>
      </c>
      <c r="E130" s="233" t="s">
        <v>161</v>
      </c>
      <c r="F130" s="234" t="s">
        <v>162</v>
      </c>
      <c r="G130" s="235" t="s">
        <v>160</v>
      </c>
      <c r="H130" s="236">
        <v>1</v>
      </c>
      <c r="I130" s="237"/>
      <c r="J130" s="238">
        <f>ROUND(I130*H130,2)</f>
        <v>0</v>
      </c>
      <c r="K130" s="239"/>
      <c r="L130" s="40"/>
      <c r="M130" s="240" t="s">
        <v>1</v>
      </c>
      <c r="N130" s="241" t="s">
        <v>43</v>
      </c>
      <c r="O130" s="87"/>
      <c r="P130" s="242">
        <f>O130*H130</f>
        <v>0</v>
      </c>
      <c r="Q130" s="242">
        <v>0</v>
      </c>
      <c r="R130" s="242">
        <f>Q130*H130</f>
        <v>0</v>
      </c>
      <c r="S130" s="242">
        <v>0</v>
      </c>
      <c r="T130" s="243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44" t="s">
        <v>147</v>
      </c>
      <c r="AT130" s="244" t="s">
        <v>149</v>
      </c>
      <c r="AU130" s="244" t="s">
        <v>85</v>
      </c>
      <c r="AY130" s="13" t="s">
        <v>148</v>
      </c>
      <c r="BE130" s="245">
        <f>IF(N130="základní",J130,0)</f>
        <v>0</v>
      </c>
      <c r="BF130" s="245">
        <f>IF(N130="snížená",J130,0)</f>
        <v>0</v>
      </c>
      <c r="BG130" s="245">
        <f>IF(N130="zákl. přenesená",J130,0)</f>
        <v>0</v>
      </c>
      <c r="BH130" s="245">
        <f>IF(N130="sníž. přenesená",J130,0)</f>
        <v>0</v>
      </c>
      <c r="BI130" s="245">
        <f>IF(N130="nulová",J130,0)</f>
        <v>0</v>
      </c>
      <c r="BJ130" s="13" t="s">
        <v>85</v>
      </c>
      <c r="BK130" s="245">
        <f>ROUND(I130*H130,2)</f>
        <v>0</v>
      </c>
      <c r="BL130" s="13" t="s">
        <v>147</v>
      </c>
      <c r="BM130" s="244" t="s">
        <v>167</v>
      </c>
    </row>
    <row r="131" s="2" customFormat="1" ht="44.25" customHeight="1">
      <c r="A131" s="34"/>
      <c r="B131" s="35"/>
      <c r="C131" s="232" t="s">
        <v>165</v>
      </c>
      <c r="D131" s="232" t="s">
        <v>149</v>
      </c>
      <c r="E131" s="233" t="s">
        <v>161</v>
      </c>
      <c r="F131" s="234" t="s">
        <v>162</v>
      </c>
      <c r="G131" s="235" t="s">
        <v>160</v>
      </c>
      <c r="H131" s="236">
        <v>1</v>
      </c>
      <c r="I131" s="237"/>
      <c r="J131" s="238">
        <f>ROUND(I131*H131,2)</f>
        <v>0</v>
      </c>
      <c r="K131" s="239"/>
      <c r="L131" s="40"/>
      <c r="M131" s="240" t="s">
        <v>1</v>
      </c>
      <c r="N131" s="241" t="s">
        <v>43</v>
      </c>
      <c r="O131" s="87"/>
      <c r="P131" s="242">
        <f>O131*H131</f>
        <v>0</v>
      </c>
      <c r="Q131" s="242">
        <v>0</v>
      </c>
      <c r="R131" s="242">
        <f>Q131*H131</f>
        <v>0</v>
      </c>
      <c r="S131" s="242">
        <v>0</v>
      </c>
      <c r="T131" s="243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44" t="s">
        <v>147</v>
      </c>
      <c r="AT131" s="244" t="s">
        <v>149</v>
      </c>
      <c r="AU131" s="244" t="s">
        <v>85</v>
      </c>
      <c r="AY131" s="13" t="s">
        <v>148</v>
      </c>
      <c r="BE131" s="245">
        <f>IF(N131="základní",J131,0)</f>
        <v>0</v>
      </c>
      <c r="BF131" s="245">
        <f>IF(N131="snížená",J131,0)</f>
        <v>0</v>
      </c>
      <c r="BG131" s="245">
        <f>IF(N131="zákl. přenesená",J131,0)</f>
        <v>0</v>
      </c>
      <c r="BH131" s="245">
        <f>IF(N131="sníž. přenesená",J131,0)</f>
        <v>0</v>
      </c>
      <c r="BI131" s="245">
        <f>IF(N131="nulová",J131,0)</f>
        <v>0</v>
      </c>
      <c r="BJ131" s="13" t="s">
        <v>85</v>
      </c>
      <c r="BK131" s="245">
        <f>ROUND(I131*H131,2)</f>
        <v>0</v>
      </c>
      <c r="BL131" s="13" t="s">
        <v>147</v>
      </c>
      <c r="BM131" s="244" t="s">
        <v>168</v>
      </c>
    </row>
    <row r="132" s="2" customFormat="1" ht="44.25" customHeight="1">
      <c r="A132" s="34"/>
      <c r="B132" s="35"/>
      <c r="C132" s="232" t="s">
        <v>169</v>
      </c>
      <c r="D132" s="232" t="s">
        <v>149</v>
      </c>
      <c r="E132" s="233" t="s">
        <v>170</v>
      </c>
      <c r="F132" s="234" t="s">
        <v>171</v>
      </c>
      <c r="G132" s="235" t="s">
        <v>160</v>
      </c>
      <c r="H132" s="236">
        <v>1</v>
      </c>
      <c r="I132" s="237"/>
      <c r="J132" s="238">
        <f>ROUND(I132*H132,2)</f>
        <v>0</v>
      </c>
      <c r="K132" s="239"/>
      <c r="L132" s="40"/>
      <c r="M132" s="240" t="s">
        <v>1</v>
      </c>
      <c r="N132" s="241" t="s">
        <v>43</v>
      </c>
      <c r="O132" s="87"/>
      <c r="P132" s="242">
        <f>O132*H132</f>
        <v>0</v>
      </c>
      <c r="Q132" s="242">
        <v>0</v>
      </c>
      <c r="R132" s="242">
        <f>Q132*H132</f>
        <v>0</v>
      </c>
      <c r="S132" s="242">
        <v>0</v>
      </c>
      <c r="T132" s="243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44" t="s">
        <v>147</v>
      </c>
      <c r="AT132" s="244" t="s">
        <v>149</v>
      </c>
      <c r="AU132" s="244" t="s">
        <v>85</v>
      </c>
      <c r="AY132" s="13" t="s">
        <v>148</v>
      </c>
      <c r="BE132" s="245">
        <f>IF(N132="základní",J132,0)</f>
        <v>0</v>
      </c>
      <c r="BF132" s="245">
        <f>IF(N132="snížená",J132,0)</f>
        <v>0</v>
      </c>
      <c r="BG132" s="245">
        <f>IF(N132="zákl. přenesená",J132,0)</f>
        <v>0</v>
      </c>
      <c r="BH132" s="245">
        <f>IF(N132="sníž. přenesená",J132,0)</f>
        <v>0</v>
      </c>
      <c r="BI132" s="245">
        <f>IF(N132="nulová",J132,0)</f>
        <v>0</v>
      </c>
      <c r="BJ132" s="13" t="s">
        <v>85</v>
      </c>
      <c r="BK132" s="245">
        <f>ROUND(I132*H132,2)</f>
        <v>0</v>
      </c>
      <c r="BL132" s="13" t="s">
        <v>147</v>
      </c>
      <c r="BM132" s="244" t="s">
        <v>172</v>
      </c>
    </row>
    <row r="133" s="2" customFormat="1" ht="44.25" customHeight="1">
      <c r="A133" s="34"/>
      <c r="B133" s="35"/>
      <c r="C133" s="232" t="s">
        <v>167</v>
      </c>
      <c r="D133" s="232" t="s">
        <v>149</v>
      </c>
      <c r="E133" s="233" t="s">
        <v>170</v>
      </c>
      <c r="F133" s="234" t="s">
        <v>171</v>
      </c>
      <c r="G133" s="235" t="s">
        <v>160</v>
      </c>
      <c r="H133" s="236">
        <v>1</v>
      </c>
      <c r="I133" s="237"/>
      <c r="J133" s="238">
        <f>ROUND(I133*H133,2)</f>
        <v>0</v>
      </c>
      <c r="K133" s="239"/>
      <c r="L133" s="40"/>
      <c r="M133" s="240" t="s">
        <v>1</v>
      </c>
      <c r="N133" s="241" t="s">
        <v>43</v>
      </c>
      <c r="O133" s="87"/>
      <c r="P133" s="242">
        <f>O133*H133</f>
        <v>0</v>
      </c>
      <c r="Q133" s="242">
        <v>0</v>
      </c>
      <c r="R133" s="242">
        <f>Q133*H133</f>
        <v>0</v>
      </c>
      <c r="S133" s="242">
        <v>0</v>
      </c>
      <c r="T133" s="243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44" t="s">
        <v>147</v>
      </c>
      <c r="AT133" s="244" t="s">
        <v>149</v>
      </c>
      <c r="AU133" s="244" t="s">
        <v>85</v>
      </c>
      <c r="AY133" s="13" t="s">
        <v>148</v>
      </c>
      <c r="BE133" s="245">
        <f>IF(N133="základní",J133,0)</f>
        <v>0</v>
      </c>
      <c r="BF133" s="245">
        <f>IF(N133="snížená",J133,0)</f>
        <v>0</v>
      </c>
      <c r="BG133" s="245">
        <f>IF(N133="zákl. přenesená",J133,0)</f>
        <v>0</v>
      </c>
      <c r="BH133" s="245">
        <f>IF(N133="sníž. přenesená",J133,0)</f>
        <v>0</v>
      </c>
      <c r="BI133" s="245">
        <f>IF(N133="nulová",J133,0)</f>
        <v>0</v>
      </c>
      <c r="BJ133" s="13" t="s">
        <v>85</v>
      </c>
      <c r="BK133" s="245">
        <f>ROUND(I133*H133,2)</f>
        <v>0</v>
      </c>
      <c r="BL133" s="13" t="s">
        <v>147</v>
      </c>
      <c r="BM133" s="244" t="s">
        <v>173</v>
      </c>
    </row>
    <row r="134" s="2" customFormat="1" ht="44.25" customHeight="1">
      <c r="A134" s="34"/>
      <c r="B134" s="35"/>
      <c r="C134" s="232" t="s">
        <v>174</v>
      </c>
      <c r="D134" s="232" t="s">
        <v>149</v>
      </c>
      <c r="E134" s="233" t="s">
        <v>175</v>
      </c>
      <c r="F134" s="234" t="s">
        <v>176</v>
      </c>
      <c r="G134" s="235" t="s">
        <v>160</v>
      </c>
      <c r="H134" s="236">
        <v>1</v>
      </c>
      <c r="I134" s="237"/>
      <c r="J134" s="238">
        <f>ROUND(I134*H134,2)</f>
        <v>0</v>
      </c>
      <c r="K134" s="239"/>
      <c r="L134" s="40"/>
      <c r="M134" s="240" t="s">
        <v>1</v>
      </c>
      <c r="N134" s="241" t="s">
        <v>43</v>
      </c>
      <c r="O134" s="87"/>
      <c r="P134" s="242">
        <f>O134*H134</f>
        <v>0</v>
      </c>
      <c r="Q134" s="242">
        <v>0</v>
      </c>
      <c r="R134" s="242">
        <f>Q134*H134</f>
        <v>0</v>
      </c>
      <c r="S134" s="242">
        <v>0</v>
      </c>
      <c r="T134" s="243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44" t="s">
        <v>147</v>
      </c>
      <c r="AT134" s="244" t="s">
        <v>149</v>
      </c>
      <c r="AU134" s="244" t="s">
        <v>85</v>
      </c>
      <c r="AY134" s="13" t="s">
        <v>148</v>
      </c>
      <c r="BE134" s="245">
        <f>IF(N134="základní",J134,0)</f>
        <v>0</v>
      </c>
      <c r="BF134" s="245">
        <f>IF(N134="snížená",J134,0)</f>
        <v>0</v>
      </c>
      <c r="BG134" s="245">
        <f>IF(N134="zákl. přenesená",J134,0)</f>
        <v>0</v>
      </c>
      <c r="BH134" s="245">
        <f>IF(N134="sníž. přenesená",J134,0)</f>
        <v>0</v>
      </c>
      <c r="BI134" s="245">
        <f>IF(N134="nulová",J134,0)</f>
        <v>0</v>
      </c>
      <c r="BJ134" s="13" t="s">
        <v>85</v>
      </c>
      <c r="BK134" s="245">
        <f>ROUND(I134*H134,2)</f>
        <v>0</v>
      </c>
      <c r="BL134" s="13" t="s">
        <v>147</v>
      </c>
      <c r="BM134" s="244" t="s">
        <v>177</v>
      </c>
    </row>
    <row r="135" s="2" customFormat="1" ht="44.25" customHeight="1">
      <c r="A135" s="34"/>
      <c r="B135" s="35"/>
      <c r="C135" s="232" t="s">
        <v>168</v>
      </c>
      <c r="D135" s="232" t="s">
        <v>149</v>
      </c>
      <c r="E135" s="233" t="s">
        <v>161</v>
      </c>
      <c r="F135" s="234" t="s">
        <v>162</v>
      </c>
      <c r="G135" s="235" t="s">
        <v>160</v>
      </c>
      <c r="H135" s="236">
        <v>1</v>
      </c>
      <c r="I135" s="237"/>
      <c r="J135" s="238">
        <f>ROUND(I135*H135,2)</f>
        <v>0</v>
      </c>
      <c r="K135" s="239"/>
      <c r="L135" s="40"/>
      <c r="M135" s="240" t="s">
        <v>1</v>
      </c>
      <c r="N135" s="241" t="s">
        <v>43</v>
      </c>
      <c r="O135" s="87"/>
      <c r="P135" s="242">
        <f>O135*H135</f>
        <v>0</v>
      </c>
      <c r="Q135" s="242">
        <v>0</v>
      </c>
      <c r="R135" s="242">
        <f>Q135*H135</f>
        <v>0</v>
      </c>
      <c r="S135" s="242">
        <v>0</v>
      </c>
      <c r="T135" s="243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44" t="s">
        <v>147</v>
      </c>
      <c r="AT135" s="244" t="s">
        <v>149</v>
      </c>
      <c r="AU135" s="244" t="s">
        <v>85</v>
      </c>
      <c r="AY135" s="13" t="s">
        <v>148</v>
      </c>
      <c r="BE135" s="245">
        <f>IF(N135="základní",J135,0)</f>
        <v>0</v>
      </c>
      <c r="BF135" s="245">
        <f>IF(N135="snížená",J135,0)</f>
        <v>0</v>
      </c>
      <c r="BG135" s="245">
        <f>IF(N135="zákl. přenesená",J135,0)</f>
        <v>0</v>
      </c>
      <c r="BH135" s="245">
        <f>IF(N135="sníž. přenesená",J135,0)</f>
        <v>0</v>
      </c>
      <c r="BI135" s="245">
        <f>IF(N135="nulová",J135,0)</f>
        <v>0</v>
      </c>
      <c r="BJ135" s="13" t="s">
        <v>85</v>
      </c>
      <c r="BK135" s="245">
        <f>ROUND(I135*H135,2)</f>
        <v>0</v>
      </c>
      <c r="BL135" s="13" t="s">
        <v>147</v>
      </c>
      <c r="BM135" s="244" t="s">
        <v>178</v>
      </c>
    </row>
    <row r="136" s="2" customFormat="1" ht="44.25" customHeight="1">
      <c r="A136" s="34"/>
      <c r="B136" s="35"/>
      <c r="C136" s="232" t="s">
        <v>179</v>
      </c>
      <c r="D136" s="232" t="s">
        <v>149</v>
      </c>
      <c r="E136" s="233" t="s">
        <v>180</v>
      </c>
      <c r="F136" s="234" t="s">
        <v>181</v>
      </c>
      <c r="G136" s="235" t="s">
        <v>160</v>
      </c>
      <c r="H136" s="236">
        <v>1</v>
      </c>
      <c r="I136" s="237"/>
      <c r="J136" s="238">
        <f>ROUND(I136*H136,2)</f>
        <v>0</v>
      </c>
      <c r="K136" s="239"/>
      <c r="L136" s="40"/>
      <c r="M136" s="240" t="s">
        <v>1</v>
      </c>
      <c r="N136" s="241" t="s">
        <v>43</v>
      </c>
      <c r="O136" s="87"/>
      <c r="P136" s="242">
        <f>O136*H136</f>
        <v>0</v>
      </c>
      <c r="Q136" s="242">
        <v>0</v>
      </c>
      <c r="R136" s="242">
        <f>Q136*H136</f>
        <v>0</v>
      </c>
      <c r="S136" s="242">
        <v>0</v>
      </c>
      <c r="T136" s="243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44" t="s">
        <v>147</v>
      </c>
      <c r="AT136" s="244" t="s">
        <v>149</v>
      </c>
      <c r="AU136" s="244" t="s">
        <v>85</v>
      </c>
      <c r="AY136" s="13" t="s">
        <v>148</v>
      </c>
      <c r="BE136" s="245">
        <f>IF(N136="základní",J136,0)</f>
        <v>0</v>
      </c>
      <c r="BF136" s="245">
        <f>IF(N136="snížená",J136,0)</f>
        <v>0</v>
      </c>
      <c r="BG136" s="245">
        <f>IF(N136="zákl. přenesená",J136,0)</f>
        <v>0</v>
      </c>
      <c r="BH136" s="245">
        <f>IF(N136="sníž. přenesená",J136,0)</f>
        <v>0</v>
      </c>
      <c r="BI136" s="245">
        <f>IF(N136="nulová",J136,0)</f>
        <v>0</v>
      </c>
      <c r="BJ136" s="13" t="s">
        <v>85</v>
      </c>
      <c r="BK136" s="245">
        <f>ROUND(I136*H136,2)</f>
        <v>0</v>
      </c>
      <c r="BL136" s="13" t="s">
        <v>147</v>
      </c>
      <c r="BM136" s="244" t="s">
        <v>182</v>
      </c>
    </row>
    <row r="137" s="2" customFormat="1" ht="44.25" customHeight="1">
      <c r="A137" s="34"/>
      <c r="B137" s="35"/>
      <c r="C137" s="232" t="s">
        <v>172</v>
      </c>
      <c r="D137" s="232" t="s">
        <v>149</v>
      </c>
      <c r="E137" s="233" t="s">
        <v>161</v>
      </c>
      <c r="F137" s="234" t="s">
        <v>162</v>
      </c>
      <c r="G137" s="235" t="s">
        <v>160</v>
      </c>
      <c r="H137" s="236">
        <v>1</v>
      </c>
      <c r="I137" s="237"/>
      <c r="J137" s="238">
        <f>ROUND(I137*H137,2)</f>
        <v>0</v>
      </c>
      <c r="K137" s="239"/>
      <c r="L137" s="40"/>
      <c r="M137" s="240" t="s">
        <v>1</v>
      </c>
      <c r="N137" s="241" t="s">
        <v>43</v>
      </c>
      <c r="O137" s="87"/>
      <c r="P137" s="242">
        <f>O137*H137</f>
        <v>0</v>
      </c>
      <c r="Q137" s="242">
        <v>0</v>
      </c>
      <c r="R137" s="242">
        <f>Q137*H137</f>
        <v>0</v>
      </c>
      <c r="S137" s="242">
        <v>0</v>
      </c>
      <c r="T137" s="243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44" t="s">
        <v>147</v>
      </c>
      <c r="AT137" s="244" t="s">
        <v>149</v>
      </c>
      <c r="AU137" s="244" t="s">
        <v>85</v>
      </c>
      <c r="AY137" s="13" t="s">
        <v>148</v>
      </c>
      <c r="BE137" s="245">
        <f>IF(N137="základní",J137,0)</f>
        <v>0</v>
      </c>
      <c r="BF137" s="245">
        <f>IF(N137="snížená",J137,0)</f>
        <v>0</v>
      </c>
      <c r="BG137" s="245">
        <f>IF(N137="zákl. přenesená",J137,0)</f>
        <v>0</v>
      </c>
      <c r="BH137" s="245">
        <f>IF(N137="sníž. přenesená",J137,0)</f>
        <v>0</v>
      </c>
      <c r="BI137" s="245">
        <f>IF(N137="nulová",J137,0)</f>
        <v>0</v>
      </c>
      <c r="BJ137" s="13" t="s">
        <v>85</v>
      </c>
      <c r="BK137" s="245">
        <f>ROUND(I137*H137,2)</f>
        <v>0</v>
      </c>
      <c r="BL137" s="13" t="s">
        <v>147</v>
      </c>
      <c r="BM137" s="244" t="s">
        <v>183</v>
      </c>
    </row>
    <row r="138" s="2" customFormat="1" ht="44.25" customHeight="1">
      <c r="A138" s="34"/>
      <c r="B138" s="35"/>
      <c r="C138" s="232" t="s">
        <v>184</v>
      </c>
      <c r="D138" s="232" t="s">
        <v>149</v>
      </c>
      <c r="E138" s="233" t="s">
        <v>185</v>
      </c>
      <c r="F138" s="234" t="s">
        <v>186</v>
      </c>
      <c r="G138" s="235" t="s">
        <v>160</v>
      </c>
      <c r="H138" s="236">
        <v>1</v>
      </c>
      <c r="I138" s="237"/>
      <c r="J138" s="238">
        <f>ROUND(I138*H138,2)</f>
        <v>0</v>
      </c>
      <c r="K138" s="239"/>
      <c r="L138" s="40"/>
      <c r="M138" s="240" t="s">
        <v>1</v>
      </c>
      <c r="N138" s="241" t="s">
        <v>43</v>
      </c>
      <c r="O138" s="87"/>
      <c r="P138" s="242">
        <f>O138*H138</f>
        <v>0</v>
      </c>
      <c r="Q138" s="242">
        <v>0</v>
      </c>
      <c r="R138" s="242">
        <f>Q138*H138</f>
        <v>0</v>
      </c>
      <c r="S138" s="242">
        <v>0</v>
      </c>
      <c r="T138" s="243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44" t="s">
        <v>147</v>
      </c>
      <c r="AT138" s="244" t="s">
        <v>149</v>
      </c>
      <c r="AU138" s="244" t="s">
        <v>85</v>
      </c>
      <c r="AY138" s="13" t="s">
        <v>148</v>
      </c>
      <c r="BE138" s="245">
        <f>IF(N138="základní",J138,0)</f>
        <v>0</v>
      </c>
      <c r="BF138" s="245">
        <f>IF(N138="snížená",J138,0)</f>
        <v>0</v>
      </c>
      <c r="BG138" s="245">
        <f>IF(N138="zákl. přenesená",J138,0)</f>
        <v>0</v>
      </c>
      <c r="BH138" s="245">
        <f>IF(N138="sníž. přenesená",J138,0)</f>
        <v>0</v>
      </c>
      <c r="BI138" s="245">
        <f>IF(N138="nulová",J138,0)</f>
        <v>0</v>
      </c>
      <c r="BJ138" s="13" t="s">
        <v>85</v>
      </c>
      <c r="BK138" s="245">
        <f>ROUND(I138*H138,2)</f>
        <v>0</v>
      </c>
      <c r="BL138" s="13" t="s">
        <v>147</v>
      </c>
      <c r="BM138" s="244" t="s">
        <v>187</v>
      </c>
    </row>
    <row r="139" s="2" customFormat="1" ht="44.25" customHeight="1">
      <c r="A139" s="34"/>
      <c r="B139" s="35"/>
      <c r="C139" s="232" t="s">
        <v>173</v>
      </c>
      <c r="D139" s="232" t="s">
        <v>149</v>
      </c>
      <c r="E139" s="233" t="s">
        <v>188</v>
      </c>
      <c r="F139" s="234" t="s">
        <v>189</v>
      </c>
      <c r="G139" s="235" t="s">
        <v>160</v>
      </c>
      <c r="H139" s="236">
        <v>1</v>
      </c>
      <c r="I139" s="237"/>
      <c r="J139" s="238">
        <f>ROUND(I139*H139,2)</f>
        <v>0</v>
      </c>
      <c r="K139" s="239"/>
      <c r="L139" s="40"/>
      <c r="M139" s="240" t="s">
        <v>1</v>
      </c>
      <c r="N139" s="241" t="s">
        <v>43</v>
      </c>
      <c r="O139" s="87"/>
      <c r="P139" s="242">
        <f>O139*H139</f>
        <v>0</v>
      </c>
      <c r="Q139" s="242">
        <v>0</v>
      </c>
      <c r="R139" s="242">
        <f>Q139*H139</f>
        <v>0</v>
      </c>
      <c r="S139" s="242">
        <v>0</v>
      </c>
      <c r="T139" s="243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44" t="s">
        <v>147</v>
      </c>
      <c r="AT139" s="244" t="s">
        <v>149</v>
      </c>
      <c r="AU139" s="244" t="s">
        <v>85</v>
      </c>
      <c r="AY139" s="13" t="s">
        <v>148</v>
      </c>
      <c r="BE139" s="245">
        <f>IF(N139="základní",J139,0)</f>
        <v>0</v>
      </c>
      <c r="BF139" s="245">
        <f>IF(N139="snížená",J139,0)</f>
        <v>0</v>
      </c>
      <c r="BG139" s="245">
        <f>IF(N139="zákl. přenesená",J139,0)</f>
        <v>0</v>
      </c>
      <c r="BH139" s="245">
        <f>IF(N139="sníž. přenesená",J139,0)</f>
        <v>0</v>
      </c>
      <c r="BI139" s="245">
        <f>IF(N139="nulová",J139,0)</f>
        <v>0</v>
      </c>
      <c r="BJ139" s="13" t="s">
        <v>85</v>
      </c>
      <c r="BK139" s="245">
        <f>ROUND(I139*H139,2)</f>
        <v>0</v>
      </c>
      <c r="BL139" s="13" t="s">
        <v>147</v>
      </c>
      <c r="BM139" s="244" t="s">
        <v>190</v>
      </c>
    </row>
    <row r="140" s="2" customFormat="1" ht="44.25" customHeight="1">
      <c r="A140" s="34"/>
      <c r="B140" s="35"/>
      <c r="C140" s="232" t="s">
        <v>8</v>
      </c>
      <c r="D140" s="232" t="s">
        <v>149</v>
      </c>
      <c r="E140" s="233" t="s">
        <v>191</v>
      </c>
      <c r="F140" s="234" t="s">
        <v>192</v>
      </c>
      <c r="G140" s="235" t="s">
        <v>160</v>
      </c>
      <c r="H140" s="236">
        <v>1</v>
      </c>
      <c r="I140" s="237"/>
      <c r="J140" s="238">
        <f>ROUND(I140*H140,2)</f>
        <v>0</v>
      </c>
      <c r="K140" s="239"/>
      <c r="L140" s="40"/>
      <c r="M140" s="240" t="s">
        <v>1</v>
      </c>
      <c r="N140" s="241" t="s">
        <v>43</v>
      </c>
      <c r="O140" s="87"/>
      <c r="P140" s="242">
        <f>O140*H140</f>
        <v>0</v>
      </c>
      <c r="Q140" s="242">
        <v>0</v>
      </c>
      <c r="R140" s="242">
        <f>Q140*H140</f>
        <v>0</v>
      </c>
      <c r="S140" s="242">
        <v>0</v>
      </c>
      <c r="T140" s="243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44" t="s">
        <v>147</v>
      </c>
      <c r="AT140" s="244" t="s">
        <v>149</v>
      </c>
      <c r="AU140" s="244" t="s">
        <v>85</v>
      </c>
      <c r="AY140" s="13" t="s">
        <v>148</v>
      </c>
      <c r="BE140" s="245">
        <f>IF(N140="základní",J140,0)</f>
        <v>0</v>
      </c>
      <c r="BF140" s="245">
        <f>IF(N140="snížená",J140,0)</f>
        <v>0</v>
      </c>
      <c r="BG140" s="245">
        <f>IF(N140="zákl. přenesená",J140,0)</f>
        <v>0</v>
      </c>
      <c r="BH140" s="245">
        <f>IF(N140="sníž. přenesená",J140,0)</f>
        <v>0</v>
      </c>
      <c r="BI140" s="245">
        <f>IF(N140="nulová",J140,0)</f>
        <v>0</v>
      </c>
      <c r="BJ140" s="13" t="s">
        <v>85</v>
      </c>
      <c r="BK140" s="245">
        <f>ROUND(I140*H140,2)</f>
        <v>0</v>
      </c>
      <c r="BL140" s="13" t="s">
        <v>147</v>
      </c>
      <c r="BM140" s="244" t="s">
        <v>193</v>
      </c>
    </row>
    <row r="141" s="2" customFormat="1" ht="44.25" customHeight="1">
      <c r="A141" s="34"/>
      <c r="B141" s="35"/>
      <c r="C141" s="232" t="s">
        <v>177</v>
      </c>
      <c r="D141" s="232" t="s">
        <v>149</v>
      </c>
      <c r="E141" s="233" t="s">
        <v>194</v>
      </c>
      <c r="F141" s="234" t="s">
        <v>195</v>
      </c>
      <c r="G141" s="235" t="s">
        <v>160</v>
      </c>
      <c r="H141" s="236">
        <v>1</v>
      </c>
      <c r="I141" s="237"/>
      <c r="J141" s="238">
        <f>ROUND(I141*H141,2)</f>
        <v>0</v>
      </c>
      <c r="K141" s="239"/>
      <c r="L141" s="40"/>
      <c r="M141" s="240" t="s">
        <v>1</v>
      </c>
      <c r="N141" s="241" t="s">
        <v>43</v>
      </c>
      <c r="O141" s="87"/>
      <c r="P141" s="242">
        <f>O141*H141</f>
        <v>0</v>
      </c>
      <c r="Q141" s="242">
        <v>0</v>
      </c>
      <c r="R141" s="242">
        <f>Q141*H141</f>
        <v>0</v>
      </c>
      <c r="S141" s="242">
        <v>0</v>
      </c>
      <c r="T141" s="243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44" t="s">
        <v>147</v>
      </c>
      <c r="AT141" s="244" t="s">
        <v>149</v>
      </c>
      <c r="AU141" s="244" t="s">
        <v>85</v>
      </c>
      <c r="AY141" s="13" t="s">
        <v>148</v>
      </c>
      <c r="BE141" s="245">
        <f>IF(N141="základní",J141,0)</f>
        <v>0</v>
      </c>
      <c r="BF141" s="245">
        <f>IF(N141="snížená",J141,0)</f>
        <v>0</v>
      </c>
      <c r="BG141" s="245">
        <f>IF(N141="zákl. přenesená",J141,0)</f>
        <v>0</v>
      </c>
      <c r="BH141" s="245">
        <f>IF(N141="sníž. přenesená",J141,0)</f>
        <v>0</v>
      </c>
      <c r="BI141" s="245">
        <f>IF(N141="nulová",J141,0)</f>
        <v>0</v>
      </c>
      <c r="BJ141" s="13" t="s">
        <v>85</v>
      </c>
      <c r="BK141" s="245">
        <f>ROUND(I141*H141,2)</f>
        <v>0</v>
      </c>
      <c r="BL141" s="13" t="s">
        <v>147</v>
      </c>
      <c r="BM141" s="244" t="s">
        <v>196</v>
      </c>
    </row>
    <row r="142" s="2" customFormat="1" ht="44.25" customHeight="1">
      <c r="A142" s="34"/>
      <c r="B142" s="35"/>
      <c r="C142" s="232" t="s">
        <v>197</v>
      </c>
      <c r="D142" s="232" t="s">
        <v>149</v>
      </c>
      <c r="E142" s="233" t="s">
        <v>198</v>
      </c>
      <c r="F142" s="234" t="s">
        <v>199</v>
      </c>
      <c r="G142" s="235" t="s">
        <v>160</v>
      </c>
      <c r="H142" s="236">
        <v>1</v>
      </c>
      <c r="I142" s="237"/>
      <c r="J142" s="238">
        <f>ROUND(I142*H142,2)</f>
        <v>0</v>
      </c>
      <c r="K142" s="239"/>
      <c r="L142" s="40"/>
      <c r="M142" s="240" t="s">
        <v>1</v>
      </c>
      <c r="N142" s="241" t="s">
        <v>43</v>
      </c>
      <c r="O142" s="87"/>
      <c r="P142" s="242">
        <f>O142*H142</f>
        <v>0</v>
      </c>
      <c r="Q142" s="242">
        <v>0</v>
      </c>
      <c r="R142" s="242">
        <f>Q142*H142</f>
        <v>0</v>
      </c>
      <c r="S142" s="242">
        <v>0</v>
      </c>
      <c r="T142" s="243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44" t="s">
        <v>147</v>
      </c>
      <c r="AT142" s="244" t="s">
        <v>149</v>
      </c>
      <c r="AU142" s="244" t="s">
        <v>85</v>
      </c>
      <c r="AY142" s="13" t="s">
        <v>148</v>
      </c>
      <c r="BE142" s="245">
        <f>IF(N142="základní",J142,0)</f>
        <v>0</v>
      </c>
      <c r="BF142" s="245">
        <f>IF(N142="snížená",J142,0)</f>
        <v>0</v>
      </c>
      <c r="BG142" s="245">
        <f>IF(N142="zákl. přenesená",J142,0)</f>
        <v>0</v>
      </c>
      <c r="BH142" s="245">
        <f>IF(N142="sníž. přenesená",J142,0)</f>
        <v>0</v>
      </c>
      <c r="BI142" s="245">
        <f>IF(N142="nulová",J142,0)</f>
        <v>0</v>
      </c>
      <c r="BJ142" s="13" t="s">
        <v>85</v>
      </c>
      <c r="BK142" s="245">
        <f>ROUND(I142*H142,2)</f>
        <v>0</v>
      </c>
      <c r="BL142" s="13" t="s">
        <v>147</v>
      </c>
      <c r="BM142" s="244" t="s">
        <v>200</v>
      </c>
    </row>
    <row r="143" s="2" customFormat="1" ht="44.25" customHeight="1">
      <c r="A143" s="34"/>
      <c r="B143" s="35"/>
      <c r="C143" s="232" t="s">
        <v>178</v>
      </c>
      <c r="D143" s="232" t="s">
        <v>149</v>
      </c>
      <c r="E143" s="233" t="s">
        <v>194</v>
      </c>
      <c r="F143" s="234" t="s">
        <v>195</v>
      </c>
      <c r="G143" s="235" t="s">
        <v>160</v>
      </c>
      <c r="H143" s="236">
        <v>1</v>
      </c>
      <c r="I143" s="237"/>
      <c r="J143" s="238">
        <f>ROUND(I143*H143,2)</f>
        <v>0</v>
      </c>
      <c r="K143" s="239"/>
      <c r="L143" s="40"/>
      <c r="M143" s="240" t="s">
        <v>1</v>
      </c>
      <c r="N143" s="241" t="s">
        <v>43</v>
      </c>
      <c r="O143" s="87"/>
      <c r="P143" s="242">
        <f>O143*H143</f>
        <v>0</v>
      </c>
      <c r="Q143" s="242">
        <v>0</v>
      </c>
      <c r="R143" s="242">
        <f>Q143*H143</f>
        <v>0</v>
      </c>
      <c r="S143" s="242">
        <v>0</v>
      </c>
      <c r="T143" s="243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44" t="s">
        <v>147</v>
      </c>
      <c r="AT143" s="244" t="s">
        <v>149</v>
      </c>
      <c r="AU143" s="244" t="s">
        <v>85</v>
      </c>
      <c r="AY143" s="13" t="s">
        <v>148</v>
      </c>
      <c r="BE143" s="245">
        <f>IF(N143="základní",J143,0)</f>
        <v>0</v>
      </c>
      <c r="BF143" s="245">
        <f>IF(N143="snížená",J143,0)</f>
        <v>0</v>
      </c>
      <c r="BG143" s="245">
        <f>IF(N143="zákl. přenesená",J143,0)</f>
        <v>0</v>
      </c>
      <c r="BH143" s="245">
        <f>IF(N143="sníž. přenesená",J143,0)</f>
        <v>0</v>
      </c>
      <c r="BI143" s="245">
        <f>IF(N143="nulová",J143,0)</f>
        <v>0</v>
      </c>
      <c r="BJ143" s="13" t="s">
        <v>85</v>
      </c>
      <c r="BK143" s="245">
        <f>ROUND(I143*H143,2)</f>
        <v>0</v>
      </c>
      <c r="BL143" s="13" t="s">
        <v>147</v>
      </c>
      <c r="BM143" s="244" t="s">
        <v>201</v>
      </c>
    </row>
    <row r="144" s="2" customFormat="1" ht="44.25" customHeight="1">
      <c r="A144" s="34"/>
      <c r="B144" s="35"/>
      <c r="C144" s="232" t="s">
        <v>202</v>
      </c>
      <c r="D144" s="232" t="s">
        <v>149</v>
      </c>
      <c r="E144" s="233" t="s">
        <v>194</v>
      </c>
      <c r="F144" s="234" t="s">
        <v>195</v>
      </c>
      <c r="G144" s="235" t="s">
        <v>160</v>
      </c>
      <c r="H144" s="236">
        <v>1</v>
      </c>
      <c r="I144" s="237"/>
      <c r="J144" s="238">
        <f>ROUND(I144*H144,2)</f>
        <v>0</v>
      </c>
      <c r="K144" s="239"/>
      <c r="L144" s="40"/>
      <c r="M144" s="240" t="s">
        <v>1</v>
      </c>
      <c r="N144" s="241" t="s">
        <v>43</v>
      </c>
      <c r="O144" s="87"/>
      <c r="P144" s="242">
        <f>O144*H144</f>
        <v>0</v>
      </c>
      <c r="Q144" s="242">
        <v>0</v>
      </c>
      <c r="R144" s="242">
        <f>Q144*H144</f>
        <v>0</v>
      </c>
      <c r="S144" s="242">
        <v>0</v>
      </c>
      <c r="T144" s="243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44" t="s">
        <v>147</v>
      </c>
      <c r="AT144" s="244" t="s">
        <v>149</v>
      </c>
      <c r="AU144" s="244" t="s">
        <v>85</v>
      </c>
      <c r="AY144" s="13" t="s">
        <v>148</v>
      </c>
      <c r="BE144" s="245">
        <f>IF(N144="základní",J144,0)</f>
        <v>0</v>
      </c>
      <c r="BF144" s="245">
        <f>IF(N144="snížená",J144,0)</f>
        <v>0</v>
      </c>
      <c r="BG144" s="245">
        <f>IF(N144="zákl. přenesená",J144,0)</f>
        <v>0</v>
      </c>
      <c r="BH144" s="245">
        <f>IF(N144="sníž. přenesená",J144,0)</f>
        <v>0</v>
      </c>
      <c r="BI144" s="245">
        <f>IF(N144="nulová",J144,0)</f>
        <v>0</v>
      </c>
      <c r="BJ144" s="13" t="s">
        <v>85</v>
      </c>
      <c r="BK144" s="245">
        <f>ROUND(I144*H144,2)</f>
        <v>0</v>
      </c>
      <c r="BL144" s="13" t="s">
        <v>147</v>
      </c>
      <c r="BM144" s="244" t="s">
        <v>203</v>
      </c>
    </row>
    <row r="145" s="2" customFormat="1" ht="44.25" customHeight="1">
      <c r="A145" s="34"/>
      <c r="B145" s="35"/>
      <c r="C145" s="232" t="s">
        <v>182</v>
      </c>
      <c r="D145" s="232" t="s">
        <v>149</v>
      </c>
      <c r="E145" s="233" t="s">
        <v>198</v>
      </c>
      <c r="F145" s="234" t="s">
        <v>199</v>
      </c>
      <c r="G145" s="235" t="s">
        <v>160</v>
      </c>
      <c r="H145" s="236">
        <v>1</v>
      </c>
      <c r="I145" s="237"/>
      <c r="J145" s="238">
        <f>ROUND(I145*H145,2)</f>
        <v>0</v>
      </c>
      <c r="K145" s="239"/>
      <c r="L145" s="40"/>
      <c r="M145" s="240" t="s">
        <v>1</v>
      </c>
      <c r="N145" s="241" t="s">
        <v>43</v>
      </c>
      <c r="O145" s="87"/>
      <c r="P145" s="242">
        <f>O145*H145</f>
        <v>0</v>
      </c>
      <c r="Q145" s="242">
        <v>0</v>
      </c>
      <c r="R145" s="242">
        <f>Q145*H145</f>
        <v>0</v>
      </c>
      <c r="S145" s="242">
        <v>0</v>
      </c>
      <c r="T145" s="243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44" t="s">
        <v>147</v>
      </c>
      <c r="AT145" s="244" t="s">
        <v>149</v>
      </c>
      <c r="AU145" s="244" t="s">
        <v>85</v>
      </c>
      <c r="AY145" s="13" t="s">
        <v>148</v>
      </c>
      <c r="BE145" s="245">
        <f>IF(N145="základní",J145,0)</f>
        <v>0</v>
      </c>
      <c r="BF145" s="245">
        <f>IF(N145="snížená",J145,0)</f>
        <v>0</v>
      </c>
      <c r="BG145" s="245">
        <f>IF(N145="zákl. přenesená",J145,0)</f>
        <v>0</v>
      </c>
      <c r="BH145" s="245">
        <f>IF(N145="sníž. přenesená",J145,0)</f>
        <v>0</v>
      </c>
      <c r="BI145" s="245">
        <f>IF(N145="nulová",J145,0)</f>
        <v>0</v>
      </c>
      <c r="BJ145" s="13" t="s">
        <v>85</v>
      </c>
      <c r="BK145" s="245">
        <f>ROUND(I145*H145,2)</f>
        <v>0</v>
      </c>
      <c r="BL145" s="13" t="s">
        <v>147</v>
      </c>
      <c r="BM145" s="244" t="s">
        <v>204</v>
      </c>
    </row>
    <row r="146" s="2" customFormat="1" ht="44.25" customHeight="1">
      <c r="A146" s="34"/>
      <c r="B146" s="35"/>
      <c r="C146" s="232" t="s">
        <v>7</v>
      </c>
      <c r="D146" s="232" t="s">
        <v>149</v>
      </c>
      <c r="E146" s="233" t="s">
        <v>205</v>
      </c>
      <c r="F146" s="234" t="s">
        <v>206</v>
      </c>
      <c r="G146" s="235" t="s">
        <v>160</v>
      </c>
      <c r="H146" s="236">
        <v>1</v>
      </c>
      <c r="I146" s="237"/>
      <c r="J146" s="238">
        <f>ROUND(I146*H146,2)</f>
        <v>0</v>
      </c>
      <c r="K146" s="239"/>
      <c r="L146" s="40"/>
      <c r="M146" s="240" t="s">
        <v>1</v>
      </c>
      <c r="N146" s="241" t="s">
        <v>43</v>
      </c>
      <c r="O146" s="87"/>
      <c r="P146" s="242">
        <f>O146*H146</f>
        <v>0</v>
      </c>
      <c r="Q146" s="242">
        <v>0</v>
      </c>
      <c r="R146" s="242">
        <f>Q146*H146</f>
        <v>0</v>
      </c>
      <c r="S146" s="242">
        <v>0</v>
      </c>
      <c r="T146" s="243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44" t="s">
        <v>147</v>
      </c>
      <c r="AT146" s="244" t="s">
        <v>149</v>
      </c>
      <c r="AU146" s="244" t="s">
        <v>85</v>
      </c>
      <c r="AY146" s="13" t="s">
        <v>148</v>
      </c>
      <c r="BE146" s="245">
        <f>IF(N146="základní",J146,0)</f>
        <v>0</v>
      </c>
      <c r="BF146" s="245">
        <f>IF(N146="snížená",J146,0)</f>
        <v>0</v>
      </c>
      <c r="BG146" s="245">
        <f>IF(N146="zákl. přenesená",J146,0)</f>
        <v>0</v>
      </c>
      <c r="BH146" s="245">
        <f>IF(N146="sníž. přenesená",J146,0)</f>
        <v>0</v>
      </c>
      <c r="BI146" s="245">
        <f>IF(N146="nulová",J146,0)</f>
        <v>0</v>
      </c>
      <c r="BJ146" s="13" t="s">
        <v>85</v>
      </c>
      <c r="BK146" s="245">
        <f>ROUND(I146*H146,2)</f>
        <v>0</v>
      </c>
      <c r="BL146" s="13" t="s">
        <v>147</v>
      </c>
      <c r="BM146" s="244" t="s">
        <v>207</v>
      </c>
    </row>
    <row r="147" s="2" customFormat="1" ht="44.25" customHeight="1">
      <c r="A147" s="34"/>
      <c r="B147" s="35"/>
      <c r="C147" s="232" t="s">
        <v>183</v>
      </c>
      <c r="D147" s="232" t="s">
        <v>149</v>
      </c>
      <c r="E147" s="233" t="s">
        <v>208</v>
      </c>
      <c r="F147" s="234" t="s">
        <v>209</v>
      </c>
      <c r="G147" s="235" t="s">
        <v>160</v>
      </c>
      <c r="H147" s="236">
        <v>1</v>
      </c>
      <c r="I147" s="237"/>
      <c r="J147" s="238">
        <f>ROUND(I147*H147,2)</f>
        <v>0</v>
      </c>
      <c r="K147" s="239"/>
      <c r="L147" s="40"/>
      <c r="M147" s="240" t="s">
        <v>1</v>
      </c>
      <c r="N147" s="241" t="s">
        <v>43</v>
      </c>
      <c r="O147" s="87"/>
      <c r="P147" s="242">
        <f>O147*H147</f>
        <v>0</v>
      </c>
      <c r="Q147" s="242">
        <v>0</v>
      </c>
      <c r="R147" s="242">
        <f>Q147*H147</f>
        <v>0</v>
      </c>
      <c r="S147" s="242">
        <v>0</v>
      </c>
      <c r="T147" s="243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44" t="s">
        <v>147</v>
      </c>
      <c r="AT147" s="244" t="s">
        <v>149</v>
      </c>
      <c r="AU147" s="244" t="s">
        <v>85</v>
      </c>
      <c r="AY147" s="13" t="s">
        <v>148</v>
      </c>
      <c r="BE147" s="245">
        <f>IF(N147="základní",J147,0)</f>
        <v>0</v>
      </c>
      <c r="BF147" s="245">
        <f>IF(N147="snížená",J147,0)</f>
        <v>0</v>
      </c>
      <c r="BG147" s="245">
        <f>IF(N147="zákl. přenesená",J147,0)</f>
        <v>0</v>
      </c>
      <c r="BH147" s="245">
        <f>IF(N147="sníž. přenesená",J147,0)</f>
        <v>0</v>
      </c>
      <c r="BI147" s="245">
        <f>IF(N147="nulová",J147,0)</f>
        <v>0</v>
      </c>
      <c r="BJ147" s="13" t="s">
        <v>85</v>
      </c>
      <c r="BK147" s="245">
        <f>ROUND(I147*H147,2)</f>
        <v>0</v>
      </c>
      <c r="BL147" s="13" t="s">
        <v>147</v>
      </c>
      <c r="BM147" s="244" t="s">
        <v>210</v>
      </c>
    </row>
    <row r="148" s="2" customFormat="1" ht="44.25" customHeight="1">
      <c r="A148" s="34"/>
      <c r="B148" s="35"/>
      <c r="C148" s="232" t="s">
        <v>211</v>
      </c>
      <c r="D148" s="232" t="s">
        <v>149</v>
      </c>
      <c r="E148" s="233" t="s">
        <v>212</v>
      </c>
      <c r="F148" s="234" t="s">
        <v>213</v>
      </c>
      <c r="G148" s="235" t="s">
        <v>160</v>
      </c>
      <c r="H148" s="236">
        <v>1</v>
      </c>
      <c r="I148" s="237"/>
      <c r="J148" s="238">
        <f>ROUND(I148*H148,2)</f>
        <v>0</v>
      </c>
      <c r="K148" s="239"/>
      <c r="L148" s="40"/>
      <c r="M148" s="240" t="s">
        <v>1</v>
      </c>
      <c r="N148" s="241" t="s">
        <v>43</v>
      </c>
      <c r="O148" s="87"/>
      <c r="P148" s="242">
        <f>O148*H148</f>
        <v>0</v>
      </c>
      <c r="Q148" s="242">
        <v>0</v>
      </c>
      <c r="R148" s="242">
        <f>Q148*H148</f>
        <v>0</v>
      </c>
      <c r="S148" s="242">
        <v>0</v>
      </c>
      <c r="T148" s="243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44" t="s">
        <v>147</v>
      </c>
      <c r="AT148" s="244" t="s">
        <v>149</v>
      </c>
      <c r="AU148" s="244" t="s">
        <v>85</v>
      </c>
      <c r="AY148" s="13" t="s">
        <v>148</v>
      </c>
      <c r="BE148" s="245">
        <f>IF(N148="základní",J148,0)</f>
        <v>0</v>
      </c>
      <c r="BF148" s="245">
        <f>IF(N148="snížená",J148,0)</f>
        <v>0</v>
      </c>
      <c r="BG148" s="245">
        <f>IF(N148="zákl. přenesená",J148,0)</f>
        <v>0</v>
      </c>
      <c r="BH148" s="245">
        <f>IF(N148="sníž. přenesená",J148,0)</f>
        <v>0</v>
      </c>
      <c r="BI148" s="245">
        <f>IF(N148="nulová",J148,0)</f>
        <v>0</v>
      </c>
      <c r="BJ148" s="13" t="s">
        <v>85</v>
      </c>
      <c r="BK148" s="245">
        <f>ROUND(I148*H148,2)</f>
        <v>0</v>
      </c>
      <c r="BL148" s="13" t="s">
        <v>147</v>
      </c>
      <c r="BM148" s="244" t="s">
        <v>214</v>
      </c>
    </row>
    <row r="149" s="2" customFormat="1" ht="44.25" customHeight="1">
      <c r="A149" s="34"/>
      <c r="B149" s="35"/>
      <c r="C149" s="232" t="s">
        <v>187</v>
      </c>
      <c r="D149" s="232" t="s">
        <v>149</v>
      </c>
      <c r="E149" s="233" t="s">
        <v>215</v>
      </c>
      <c r="F149" s="234" t="s">
        <v>216</v>
      </c>
      <c r="G149" s="235" t="s">
        <v>160</v>
      </c>
      <c r="H149" s="236">
        <v>1</v>
      </c>
      <c r="I149" s="237"/>
      <c r="J149" s="238">
        <f>ROUND(I149*H149,2)</f>
        <v>0</v>
      </c>
      <c r="K149" s="239"/>
      <c r="L149" s="40"/>
      <c r="M149" s="240" t="s">
        <v>1</v>
      </c>
      <c r="N149" s="241" t="s">
        <v>43</v>
      </c>
      <c r="O149" s="87"/>
      <c r="P149" s="242">
        <f>O149*H149</f>
        <v>0</v>
      </c>
      <c r="Q149" s="242">
        <v>0</v>
      </c>
      <c r="R149" s="242">
        <f>Q149*H149</f>
        <v>0</v>
      </c>
      <c r="S149" s="242">
        <v>0</v>
      </c>
      <c r="T149" s="243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44" t="s">
        <v>147</v>
      </c>
      <c r="AT149" s="244" t="s">
        <v>149</v>
      </c>
      <c r="AU149" s="244" t="s">
        <v>85</v>
      </c>
      <c r="AY149" s="13" t="s">
        <v>148</v>
      </c>
      <c r="BE149" s="245">
        <f>IF(N149="základní",J149,0)</f>
        <v>0</v>
      </c>
      <c r="BF149" s="245">
        <f>IF(N149="snížená",J149,0)</f>
        <v>0</v>
      </c>
      <c r="BG149" s="245">
        <f>IF(N149="zákl. přenesená",J149,0)</f>
        <v>0</v>
      </c>
      <c r="BH149" s="245">
        <f>IF(N149="sníž. přenesená",J149,0)</f>
        <v>0</v>
      </c>
      <c r="BI149" s="245">
        <f>IF(N149="nulová",J149,0)</f>
        <v>0</v>
      </c>
      <c r="BJ149" s="13" t="s">
        <v>85</v>
      </c>
      <c r="BK149" s="245">
        <f>ROUND(I149*H149,2)</f>
        <v>0</v>
      </c>
      <c r="BL149" s="13" t="s">
        <v>147</v>
      </c>
      <c r="BM149" s="244" t="s">
        <v>217</v>
      </c>
    </row>
    <row r="150" s="2" customFormat="1" ht="44.25" customHeight="1">
      <c r="A150" s="34"/>
      <c r="B150" s="35"/>
      <c r="C150" s="232" t="s">
        <v>218</v>
      </c>
      <c r="D150" s="232" t="s">
        <v>149</v>
      </c>
      <c r="E150" s="233" t="s">
        <v>219</v>
      </c>
      <c r="F150" s="234" t="s">
        <v>220</v>
      </c>
      <c r="G150" s="235" t="s">
        <v>160</v>
      </c>
      <c r="H150" s="236">
        <v>1</v>
      </c>
      <c r="I150" s="237"/>
      <c r="J150" s="238">
        <f>ROUND(I150*H150,2)</f>
        <v>0</v>
      </c>
      <c r="K150" s="239"/>
      <c r="L150" s="40"/>
      <c r="M150" s="240" t="s">
        <v>1</v>
      </c>
      <c r="N150" s="241" t="s">
        <v>43</v>
      </c>
      <c r="O150" s="87"/>
      <c r="P150" s="242">
        <f>O150*H150</f>
        <v>0</v>
      </c>
      <c r="Q150" s="242">
        <v>0</v>
      </c>
      <c r="R150" s="242">
        <f>Q150*H150</f>
        <v>0</v>
      </c>
      <c r="S150" s="242">
        <v>0</v>
      </c>
      <c r="T150" s="243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44" t="s">
        <v>147</v>
      </c>
      <c r="AT150" s="244" t="s">
        <v>149</v>
      </c>
      <c r="AU150" s="244" t="s">
        <v>85</v>
      </c>
      <c r="AY150" s="13" t="s">
        <v>148</v>
      </c>
      <c r="BE150" s="245">
        <f>IF(N150="základní",J150,0)</f>
        <v>0</v>
      </c>
      <c r="BF150" s="245">
        <f>IF(N150="snížená",J150,0)</f>
        <v>0</v>
      </c>
      <c r="BG150" s="245">
        <f>IF(N150="zákl. přenesená",J150,0)</f>
        <v>0</v>
      </c>
      <c r="BH150" s="245">
        <f>IF(N150="sníž. přenesená",J150,0)</f>
        <v>0</v>
      </c>
      <c r="BI150" s="245">
        <f>IF(N150="nulová",J150,0)</f>
        <v>0</v>
      </c>
      <c r="BJ150" s="13" t="s">
        <v>85</v>
      </c>
      <c r="BK150" s="245">
        <f>ROUND(I150*H150,2)</f>
        <v>0</v>
      </c>
      <c r="BL150" s="13" t="s">
        <v>147</v>
      </c>
      <c r="BM150" s="244" t="s">
        <v>221</v>
      </c>
    </row>
    <row r="151" s="2" customFormat="1" ht="44.25" customHeight="1">
      <c r="A151" s="34"/>
      <c r="B151" s="35"/>
      <c r="C151" s="232" t="s">
        <v>190</v>
      </c>
      <c r="D151" s="232" t="s">
        <v>149</v>
      </c>
      <c r="E151" s="233" t="s">
        <v>222</v>
      </c>
      <c r="F151" s="234" t="s">
        <v>223</v>
      </c>
      <c r="G151" s="235" t="s">
        <v>160</v>
      </c>
      <c r="H151" s="236">
        <v>1</v>
      </c>
      <c r="I151" s="237"/>
      <c r="J151" s="238">
        <f>ROUND(I151*H151,2)</f>
        <v>0</v>
      </c>
      <c r="K151" s="239"/>
      <c r="L151" s="40"/>
      <c r="M151" s="240" t="s">
        <v>1</v>
      </c>
      <c r="N151" s="241" t="s">
        <v>43</v>
      </c>
      <c r="O151" s="87"/>
      <c r="P151" s="242">
        <f>O151*H151</f>
        <v>0</v>
      </c>
      <c r="Q151" s="242">
        <v>0</v>
      </c>
      <c r="R151" s="242">
        <f>Q151*H151</f>
        <v>0</v>
      </c>
      <c r="S151" s="242">
        <v>0</v>
      </c>
      <c r="T151" s="243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44" t="s">
        <v>147</v>
      </c>
      <c r="AT151" s="244" t="s">
        <v>149</v>
      </c>
      <c r="AU151" s="244" t="s">
        <v>85</v>
      </c>
      <c r="AY151" s="13" t="s">
        <v>148</v>
      </c>
      <c r="BE151" s="245">
        <f>IF(N151="základní",J151,0)</f>
        <v>0</v>
      </c>
      <c r="BF151" s="245">
        <f>IF(N151="snížená",J151,0)</f>
        <v>0</v>
      </c>
      <c r="BG151" s="245">
        <f>IF(N151="zákl. přenesená",J151,0)</f>
        <v>0</v>
      </c>
      <c r="BH151" s="245">
        <f>IF(N151="sníž. přenesená",J151,0)</f>
        <v>0</v>
      </c>
      <c r="BI151" s="245">
        <f>IF(N151="nulová",J151,0)</f>
        <v>0</v>
      </c>
      <c r="BJ151" s="13" t="s">
        <v>85</v>
      </c>
      <c r="BK151" s="245">
        <f>ROUND(I151*H151,2)</f>
        <v>0</v>
      </c>
      <c r="BL151" s="13" t="s">
        <v>147</v>
      </c>
      <c r="BM151" s="244" t="s">
        <v>224</v>
      </c>
    </row>
    <row r="152" s="2" customFormat="1" ht="44.25" customHeight="1">
      <c r="A152" s="34"/>
      <c r="B152" s="35"/>
      <c r="C152" s="232" t="s">
        <v>225</v>
      </c>
      <c r="D152" s="232" t="s">
        <v>149</v>
      </c>
      <c r="E152" s="233" t="s">
        <v>226</v>
      </c>
      <c r="F152" s="234" t="s">
        <v>227</v>
      </c>
      <c r="G152" s="235" t="s">
        <v>160</v>
      </c>
      <c r="H152" s="236">
        <v>1</v>
      </c>
      <c r="I152" s="237"/>
      <c r="J152" s="238">
        <f>ROUND(I152*H152,2)</f>
        <v>0</v>
      </c>
      <c r="K152" s="239"/>
      <c r="L152" s="40"/>
      <c r="M152" s="240" t="s">
        <v>1</v>
      </c>
      <c r="N152" s="241" t="s">
        <v>43</v>
      </c>
      <c r="O152" s="87"/>
      <c r="P152" s="242">
        <f>O152*H152</f>
        <v>0</v>
      </c>
      <c r="Q152" s="242">
        <v>0</v>
      </c>
      <c r="R152" s="242">
        <f>Q152*H152</f>
        <v>0</v>
      </c>
      <c r="S152" s="242">
        <v>0</v>
      </c>
      <c r="T152" s="243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44" t="s">
        <v>147</v>
      </c>
      <c r="AT152" s="244" t="s">
        <v>149</v>
      </c>
      <c r="AU152" s="244" t="s">
        <v>85</v>
      </c>
      <c r="AY152" s="13" t="s">
        <v>148</v>
      </c>
      <c r="BE152" s="245">
        <f>IF(N152="základní",J152,0)</f>
        <v>0</v>
      </c>
      <c r="BF152" s="245">
        <f>IF(N152="snížená",J152,0)</f>
        <v>0</v>
      </c>
      <c r="BG152" s="245">
        <f>IF(N152="zákl. přenesená",J152,0)</f>
        <v>0</v>
      </c>
      <c r="BH152" s="245">
        <f>IF(N152="sníž. přenesená",J152,0)</f>
        <v>0</v>
      </c>
      <c r="BI152" s="245">
        <f>IF(N152="nulová",J152,0)</f>
        <v>0</v>
      </c>
      <c r="BJ152" s="13" t="s">
        <v>85</v>
      </c>
      <c r="BK152" s="245">
        <f>ROUND(I152*H152,2)</f>
        <v>0</v>
      </c>
      <c r="BL152" s="13" t="s">
        <v>147</v>
      </c>
      <c r="BM152" s="244" t="s">
        <v>228</v>
      </c>
    </row>
    <row r="153" s="2" customFormat="1" ht="44.25" customHeight="1">
      <c r="A153" s="34"/>
      <c r="B153" s="35"/>
      <c r="C153" s="232" t="s">
        <v>193</v>
      </c>
      <c r="D153" s="232" t="s">
        <v>149</v>
      </c>
      <c r="E153" s="233" t="s">
        <v>229</v>
      </c>
      <c r="F153" s="234" t="s">
        <v>230</v>
      </c>
      <c r="G153" s="235" t="s">
        <v>160</v>
      </c>
      <c r="H153" s="236">
        <v>1</v>
      </c>
      <c r="I153" s="237"/>
      <c r="J153" s="238">
        <f>ROUND(I153*H153,2)</f>
        <v>0</v>
      </c>
      <c r="K153" s="239"/>
      <c r="L153" s="40"/>
      <c r="M153" s="240" t="s">
        <v>1</v>
      </c>
      <c r="N153" s="241" t="s">
        <v>43</v>
      </c>
      <c r="O153" s="87"/>
      <c r="P153" s="242">
        <f>O153*H153</f>
        <v>0</v>
      </c>
      <c r="Q153" s="242">
        <v>0</v>
      </c>
      <c r="R153" s="242">
        <f>Q153*H153</f>
        <v>0</v>
      </c>
      <c r="S153" s="242">
        <v>0</v>
      </c>
      <c r="T153" s="243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44" t="s">
        <v>147</v>
      </c>
      <c r="AT153" s="244" t="s">
        <v>149</v>
      </c>
      <c r="AU153" s="244" t="s">
        <v>85</v>
      </c>
      <c r="AY153" s="13" t="s">
        <v>148</v>
      </c>
      <c r="BE153" s="245">
        <f>IF(N153="základní",J153,0)</f>
        <v>0</v>
      </c>
      <c r="BF153" s="245">
        <f>IF(N153="snížená",J153,0)</f>
        <v>0</v>
      </c>
      <c r="BG153" s="245">
        <f>IF(N153="zákl. přenesená",J153,0)</f>
        <v>0</v>
      </c>
      <c r="BH153" s="245">
        <f>IF(N153="sníž. přenesená",J153,0)</f>
        <v>0</v>
      </c>
      <c r="BI153" s="245">
        <f>IF(N153="nulová",J153,0)</f>
        <v>0</v>
      </c>
      <c r="BJ153" s="13" t="s">
        <v>85</v>
      </c>
      <c r="BK153" s="245">
        <f>ROUND(I153*H153,2)</f>
        <v>0</v>
      </c>
      <c r="BL153" s="13" t="s">
        <v>147</v>
      </c>
      <c r="BM153" s="244" t="s">
        <v>231</v>
      </c>
    </row>
    <row r="154" s="2" customFormat="1" ht="44.25" customHeight="1">
      <c r="A154" s="34"/>
      <c r="B154" s="35"/>
      <c r="C154" s="232" t="s">
        <v>232</v>
      </c>
      <c r="D154" s="232" t="s">
        <v>149</v>
      </c>
      <c r="E154" s="233" t="s">
        <v>233</v>
      </c>
      <c r="F154" s="234" t="s">
        <v>234</v>
      </c>
      <c r="G154" s="235" t="s">
        <v>160</v>
      </c>
      <c r="H154" s="236">
        <v>1</v>
      </c>
      <c r="I154" s="237"/>
      <c r="J154" s="238">
        <f>ROUND(I154*H154,2)</f>
        <v>0</v>
      </c>
      <c r="K154" s="239"/>
      <c r="L154" s="40"/>
      <c r="M154" s="240" t="s">
        <v>1</v>
      </c>
      <c r="N154" s="241" t="s">
        <v>43</v>
      </c>
      <c r="O154" s="87"/>
      <c r="P154" s="242">
        <f>O154*H154</f>
        <v>0</v>
      </c>
      <c r="Q154" s="242">
        <v>0</v>
      </c>
      <c r="R154" s="242">
        <f>Q154*H154</f>
        <v>0</v>
      </c>
      <c r="S154" s="242">
        <v>0</v>
      </c>
      <c r="T154" s="243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44" t="s">
        <v>147</v>
      </c>
      <c r="AT154" s="244" t="s">
        <v>149</v>
      </c>
      <c r="AU154" s="244" t="s">
        <v>85</v>
      </c>
      <c r="AY154" s="13" t="s">
        <v>148</v>
      </c>
      <c r="BE154" s="245">
        <f>IF(N154="základní",J154,0)</f>
        <v>0</v>
      </c>
      <c r="BF154" s="245">
        <f>IF(N154="snížená",J154,0)</f>
        <v>0</v>
      </c>
      <c r="BG154" s="245">
        <f>IF(N154="zákl. přenesená",J154,0)</f>
        <v>0</v>
      </c>
      <c r="BH154" s="245">
        <f>IF(N154="sníž. přenesená",J154,0)</f>
        <v>0</v>
      </c>
      <c r="BI154" s="245">
        <f>IF(N154="nulová",J154,0)</f>
        <v>0</v>
      </c>
      <c r="BJ154" s="13" t="s">
        <v>85</v>
      </c>
      <c r="BK154" s="245">
        <f>ROUND(I154*H154,2)</f>
        <v>0</v>
      </c>
      <c r="BL154" s="13" t="s">
        <v>147</v>
      </c>
      <c r="BM154" s="244" t="s">
        <v>235</v>
      </c>
    </row>
    <row r="155" s="2" customFormat="1" ht="44.25" customHeight="1">
      <c r="A155" s="34"/>
      <c r="B155" s="35"/>
      <c r="C155" s="232" t="s">
        <v>196</v>
      </c>
      <c r="D155" s="232" t="s">
        <v>149</v>
      </c>
      <c r="E155" s="233" t="s">
        <v>236</v>
      </c>
      <c r="F155" s="234" t="s">
        <v>237</v>
      </c>
      <c r="G155" s="235" t="s">
        <v>160</v>
      </c>
      <c r="H155" s="236">
        <v>1</v>
      </c>
      <c r="I155" s="237"/>
      <c r="J155" s="238">
        <f>ROUND(I155*H155,2)</f>
        <v>0</v>
      </c>
      <c r="K155" s="239"/>
      <c r="L155" s="40"/>
      <c r="M155" s="240" t="s">
        <v>1</v>
      </c>
      <c r="N155" s="241" t="s">
        <v>43</v>
      </c>
      <c r="O155" s="87"/>
      <c r="P155" s="242">
        <f>O155*H155</f>
        <v>0</v>
      </c>
      <c r="Q155" s="242">
        <v>0</v>
      </c>
      <c r="R155" s="242">
        <f>Q155*H155</f>
        <v>0</v>
      </c>
      <c r="S155" s="242">
        <v>0</v>
      </c>
      <c r="T155" s="243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44" t="s">
        <v>147</v>
      </c>
      <c r="AT155" s="244" t="s">
        <v>149</v>
      </c>
      <c r="AU155" s="244" t="s">
        <v>85</v>
      </c>
      <c r="AY155" s="13" t="s">
        <v>148</v>
      </c>
      <c r="BE155" s="245">
        <f>IF(N155="základní",J155,0)</f>
        <v>0</v>
      </c>
      <c r="BF155" s="245">
        <f>IF(N155="snížená",J155,0)</f>
        <v>0</v>
      </c>
      <c r="BG155" s="245">
        <f>IF(N155="zákl. přenesená",J155,0)</f>
        <v>0</v>
      </c>
      <c r="BH155" s="245">
        <f>IF(N155="sníž. přenesená",J155,0)</f>
        <v>0</v>
      </c>
      <c r="BI155" s="245">
        <f>IF(N155="nulová",J155,0)</f>
        <v>0</v>
      </c>
      <c r="BJ155" s="13" t="s">
        <v>85</v>
      </c>
      <c r="BK155" s="245">
        <f>ROUND(I155*H155,2)</f>
        <v>0</v>
      </c>
      <c r="BL155" s="13" t="s">
        <v>147</v>
      </c>
      <c r="BM155" s="244" t="s">
        <v>238</v>
      </c>
    </row>
    <row r="156" s="2" customFormat="1" ht="44.25" customHeight="1">
      <c r="A156" s="34"/>
      <c r="B156" s="35"/>
      <c r="C156" s="232" t="s">
        <v>239</v>
      </c>
      <c r="D156" s="232" t="s">
        <v>149</v>
      </c>
      <c r="E156" s="233" t="s">
        <v>240</v>
      </c>
      <c r="F156" s="234" t="s">
        <v>241</v>
      </c>
      <c r="G156" s="235" t="s">
        <v>160</v>
      </c>
      <c r="H156" s="236">
        <v>1</v>
      </c>
      <c r="I156" s="237"/>
      <c r="J156" s="238">
        <f>ROUND(I156*H156,2)</f>
        <v>0</v>
      </c>
      <c r="K156" s="239"/>
      <c r="L156" s="40"/>
      <c r="M156" s="240" t="s">
        <v>1</v>
      </c>
      <c r="N156" s="241" t="s">
        <v>43</v>
      </c>
      <c r="O156" s="87"/>
      <c r="P156" s="242">
        <f>O156*H156</f>
        <v>0</v>
      </c>
      <c r="Q156" s="242">
        <v>0</v>
      </c>
      <c r="R156" s="242">
        <f>Q156*H156</f>
        <v>0</v>
      </c>
      <c r="S156" s="242">
        <v>0</v>
      </c>
      <c r="T156" s="243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44" t="s">
        <v>147</v>
      </c>
      <c r="AT156" s="244" t="s">
        <v>149</v>
      </c>
      <c r="AU156" s="244" t="s">
        <v>85</v>
      </c>
      <c r="AY156" s="13" t="s">
        <v>148</v>
      </c>
      <c r="BE156" s="245">
        <f>IF(N156="základní",J156,0)</f>
        <v>0</v>
      </c>
      <c r="BF156" s="245">
        <f>IF(N156="snížená",J156,0)</f>
        <v>0</v>
      </c>
      <c r="BG156" s="245">
        <f>IF(N156="zákl. přenesená",J156,0)</f>
        <v>0</v>
      </c>
      <c r="BH156" s="245">
        <f>IF(N156="sníž. přenesená",J156,0)</f>
        <v>0</v>
      </c>
      <c r="BI156" s="245">
        <f>IF(N156="nulová",J156,0)</f>
        <v>0</v>
      </c>
      <c r="BJ156" s="13" t="s">
        <v>85</v>
      </c>
      <c r="BK156" s="245">
        <f>ROUND(I156*H156,2)</f>
        <v>0</v>
      </c>
      <c r="BL156" s="13" t="s">
        <v>147</v>
      </c>
      <c r="BM156" s="244" t="s">
        <v>242</v>
      </c>
    </row>
    <row r="157" s="2" customFormat="1" ht="44.25" customHeight="1">
      <c r="A157" s="34"/>
      <c r="B157" s="35"/>
      <c r="C157" s="232" t="s">
        <v>200</v>
      </c>
      <c r="D157" s="232" t="s">
        <v>149</v>
      </c>
      <c r="E157" s="233" t="s">
        <v>243</v>
      </c>
      <c r="F157" s="234" t="s">
        <v>244</v>
      </c>
      <c r="G157" s="235" t="s">
        <v>160</v>
      </c>
      <c r="H157" s="236">
        <v>1</v>
      </c>
      <c r="I157" s="237"/>
      <c r="J157" s="238">
        <f>ROUND(I157*H157,2)</f>
        <v>0</v>
      </c>
      <c r="K157" s="239"/>
      <c r="L157" s="40"/>
      <c r="M157" s="240" t="s">
        <v>1</v>
      </c>
      <c r="N157" s="241" t="s">
        <v>43</v>
      </c>
      <c r="O157" s="87"/>
      <c r="P157" s="242">
        <f>O157*H157</f>
        <v>0</v>
      </c>
      <c r="Q157" s="242">
        <v>0</v>
      </c>
      <c r="R157" s="242">
        <f>Q157*H157</f>
        <v>0</v>
      </c>
      <c r="S157" s="242">
        <v>0</v>
      </c>
      <c r="T157" s="243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44" t="s">
        <v>147</v>
      </c>
      <c r="AT157" s="244" t="s">
        <v>149</v>
      </c>
      <c r="AU157" s="244" t="s">
        <v>85</v>
      </c>
      <c r="AY157" s="13" t="s">
        <v>148</v>
      </c>
      <c r="BE157" s="245">
        <f>IF(N157="základní",J157,0)</f>
        <v>0</v>
      </c>
      <c r="BF157" s="245">
        <f>IF(N157="snížená",J157,0)</f>
        <v>0</v>
      </c>
      <c r="BG157" s="245">
        <f>IF(N157="zákl. přenesená",J157,0)</f>
        <v>0</v>
      </c>
      <c r="BH157" s="245">
        <f>IF(N157="sníž. přenesená",J157,0)</f>
        <v>0</v>
      </c>
      <c r="BI157" s="245">
        <f>IF(N157="nulová",J157,0)</f>
        <v>0</v>
      </c>
      <c r="BJ157" s="13" t="s">
        <v>85</v>
      </c>
      <c r="BK157" s="245">
        <f>ROUND(I157*H157,2)</f>
        <v>0</v>
      </c>
      <c r="BL157" s="13" t="s">
        <v>147</v>
      </c>
      <c r="BM157" s="244" t="s">
        <v>245</v>
      </c>
    </row>
    <row r="158" s="2" customFormat="1" ht="44.25" customHeight="1">
      <c r="A158" s="34"/>
      <c r="B158" s="35"/>
      <c r="C158" s="232" t="s">
        <v>246</v>
      </c>
      <c r="D158" s="232" t="s">
        <v>149</v>
      </c>
      <c r="E158" s="233" t="s">
        <v>247</v>
      </c>
      <c r="F158" s="234" t="s">
        <v>248</v>
      </c>
      <c r="G158" s="235" t="s">
        <v>160</v>
      </c>
      <c r="H158" s="236">
        <v>1</v>
      </c>
      <c r="I158" s="237"/>
      <c r="J158" s="238">
        <f>ROUND(I158*H158,2)</f>
        <v>0</v>
      </c>
      <c r="K158" s="239"/>
      <c r="L158" s="40"/>
      <c r="M158" s="240" t="s">
        <v>1</v>
      </c>
      <c r="N158" s="241" t="s">
        <v>43</v>
      </c>
      <c r="O158" s="87"/>
      <c r="P158" s="242">
        <f>O158*H158</f>
        <v>0</v>
      </c>
      <c r="Q158" s="242">
        <v>0</v>
      </c>
      <c r="R158" s="242">
        <f>Q158*H158</f>
        <v>0</v>
      </c>
      <c r="S158" s="242">
        <v>0</v>
      </c>
      <c r="T158" s="243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44" t="s">
        <v>147</v>
      </c>
      <c r="AT158" s="244" t="s">
        <v>149</v>
      </c>
      <c r="AU158" s="244" t="s">
        <v>85</v>
      </c>
      <c r="AY158" s="13" t="s">
        <v>148</v>
      </c>
      <c r="BE158" s="245">
        <f>IF(N158="základní",J158,0)</f>
        <v>0</v>
      </c>
      <c r="BF158" s="245">
        <f>IF(N158="snížená",J158,0)</f>
        <v>0</v>
      </c>
      <c r="BG158" s="245">
        <f>IF(N158="zákl. přenesená",J158,0)</f>
        <v>0</v>
      </c>
      <c r="BH158" s="245">
        <f>IF(N158="sníž. přenesená",J158,0)</f>
        <v>0</v>
      </c>
      <c r="BI158" s="245">
        <f>IF(N158="nulová",J158,0)</f>
        <v>0</v>
      </c>
      <c r="BJ158" s="13" t="s">
        <v>85</v>
      </c>
      <c r="BK158" s="245">
        <f>ROUND(I158*H158,2)</f>
        <v>0</v>
      </c>
      <c r="BL158" s="13" t="s">
        <v>147</v>
      </c>
      <c r="BM158" s="244" t="s">
        <v>249</v>
      </c>
    </row>
    <row r="159" s="2" customFormat="1" ht="44.25" customHeight="1">
      <c r="A159" s="34"/>
      <c r="B159" s="35"/>
      <c r="C159" s="232" t="s">
        <v>201</v>
      </c>
      <c r="D159" s="232" t="s">
        <v>149</v>
      </c>
      <c r="E159" s="233" t="s">
        <v>250</v>
      </c>
      <c r="F159" s="234" t="s">
        <v>251</v>
      </c>
      <c r="G159" s="235" t="s">
        <v>160</v>
      </c>
      <c r="H159" s="236">
        <v>1</v>
      </c>
      <c r="I159" s="237"/>
      <c r="J159" s="238">
        <f>ROUND(I159*H159,2)</f>
        <v>0</v>
      </c>
      <c r="K159" s="239"/>
      <c r="L159" s="40"/>
      <c r="M159" s="240" t="s">
        <v>1</v>
      </c>
      <c r="N159" s="241" t="s">
        <v>43</v>
      </c>
      <c r="O159" s="87"/>
      <c r="P159" s="242">
        <f>O159*H159</f>
        <v>0</v>
      </c>
      <c r="Q159" s="242">
        <v>0</v>
      </c>
      <c r="R159" s="242">
        <f>Q159*H159</f>
        <v>0</v>
      </c>
      <c r="S159" s="242">
        <v>0</v>
      </c>
      <c r="T159" s="243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44" t="s">
        <v>147</v>
      </c>
      <c r="AT159" s="244" t="s">
        <v>149</v>
      </c>
      <c r="AU159" s="244" t="s">
        <v>85</v>
      </c>
      <c r="AY159" s="13" t="s">
        <v>148</v>
      </c>
      <c r="BE159" s="245">
        <f>IF(N159="základní",J159,0)</f>
        <v>0</v>
      </c>
      <c r="BF159" s="245">
        <f>IF(N159="snížená",J159,0)</f>
        <v>0</v>
      </c>
      <c r="BG159" s="245">
        <f>IF(N159="zákl. přenesená",J159,0)</f>
        <v>0</v>
      </c>
      <c r="BH159" s="245">
        <f>IF(N159="sníž. přenesená",J159,0)</f>
        <v>0</v>
      </c>
      <c r="BI159" s="245">
        <f>IF(N159="nulová",J159,0)</f>
        <v>0</v>
      </c>
      <c r="BJ159" s="13" t="s">
        <v>85</v>
      </c>
      <c r="BK159" s="245">
        <f>ROUND(I159*H159,2)</f>
        <v>0</v>
      </c>
      <c r="BL159" s="13" t="s">
        <v>147</v>
      </c>
      <c r="BM159" s="244" t="s">
        <v>252</v>
      </c>
    </row>
    <row r="160" s="2" customFormat="1" ht="44.25" customHeight="1">
      <c r="A160" s="34"/>
      <c r="B160" s="35"/>
      <c r="C160" s="232" t="s">
        <v>253</v>
      </c>
      <c r="D160" s="232" t="s">
        <v>149</v>
      </c>
      <c r="E160" s="233" t="s">
        <v>254</v>
      </c>
      <c r="F160" s="234" t="s">
        <v>255</v>
      </c>
      <c r="G160" s="235" t="s">
        <v>160</v>
      </c>
      <c r="H160" s="236">
        <v>1</v>
      </c>
      <c r="I160" s="237"/>
      <c r="J160" s="238">
        <f>ROUND(I160*H160,2)</f>
        <v>0</v>
      </c>
      <c r="K160" s="239"/>
      <c r="L160" s="40"/>
      <c r="M160" s="240" t="s">
        <v>1</v>
      </c>
      <c r="N160" s="241" t="s">
        <v>43</v>
      </c>
      <c r="O160" s="87"/>
      <c r="P160" s="242">
        <f>O160*H160</f>
        <v>0</v>
      </c>
      <c r="Q160" s="242">
        <v>0</v>
      </c>
      <c r="R160" s="242">
        <f>Q160*H160</f>
        <v>0</v>
      </c>
      <c r="S160" s="242">
        <v>0</v>
      </c>
      <c r="T160" s="243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44" t="s">
        <v>147</v>
      </c>
      <c r="AT160" s="244" t="s">
        <v>149</v>
      </c>
      <c r="AU160" s="244" t="s">
        <v>85</v>
      </c>
      <c r="AY160" s="13" t="s">
        <v>148</v>
      </c>
      <c r="BE160" s="245">
        <f>IF(N160="základní",J160,0)</f>
        <v>0</v>
      </c>
      <c r="BF160" s="245">
        <f>IF(N160="snížená",J160,0)</f>
        <v>0</v>
      </c>
      <c r="BG160" s="245">
        <f>IF(N160="zákl. přenesená",J160,0)</f>
        <v>0</v>
      </c>
      <c r="BH160" s="245">
        <f>IF(N160="sníž. přenesená",J160,0)</f>
        <v>0</v>
      </c>
      <c r="BI160" s="245">
        <f>IF(N160="nulová",J160,0)</f>
        <v>0</v>
      </c>
      <c r="BJ160" s="13" t="s">
        <v>85</v>
      </c>
      <c r="BK160" s="245">
        <f>ROUND(I160*H160,2)</f>
        <v>0</v>
      </c>
      <c r="BL160" s="13" t="s">
        <v>147</v>
      </c>
      <c r="BM160" s="244" t="s">
        <v>256</v>
      </c>
    </row>
    <row r="161" s="2" customFormat="1" ht="44.25" customHeight="1">
      <c r="A161" s="34"/>
      <c r="B161" s="35"/>
      <c r="C161" s="232" t="s">
        <v>203</v>
      </c>
      <c r="D161" s="232" t="s">
        <v>149</v>
      </c>
      <c r="E161" s="233" t="s">
        <v>257</v>
      </c>
      <c r="F161" s="234" t="s">
        <v>258</v>
      </c>
      <c r="G161" s="235" t="s">
        <v>160</v>
      </c>
      <c r="H161" s="236">
        <v>1</v>
      </c>
      <c r="I161" s="237"/>
      <c r="J161" s="238">
        <f>ROUND(I161*H161,2)</f>
        <v>0</v>
      </c>
      <c r="K161" s="239"/>
      <c r="L161" s="40"/>
      <c r="M161" s="240" t="s">
        <v>1</v>
      </c>
      <c r="N161" s="241" t="s">
        <v>43</v>
      </c>
      <c r="O161" s="87"/>
      <c r="P161" s="242">
        <f>O161*H161</f>
        <v>0</v>
      </c>
      <c r="Q161" s="242">
        <v>0</v>
      </c>
      <c r="R161" s="242">
        <f>Q161*H161</f>
        <v>0</v>
      </c>
      <c r="S161" s="242">
        <v>0</v>
      </c>
      <c r="T161" s="243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44" t="s">
        <v>147</v>
      </c>
      <c r="AT161" s="244" t="s">
        <v>149</v>
      </c>
      <c r="AU161" s="244" t="s">
        <v>85</v>
      </c>
      <c r="AY161" s="13" t="s">
        <v>148</v>
      </c>
      <c r="BE161" s="245">
        <f>IF(N161="základní",J161,0)</f>
        <v>0</v>
      </c>
      <c r="BF161" s="245">
        <f>IF(N161="snížená",J161,0)</f>
        <v>0</v>
      </c>
      <c r="BG161" s="245">
        <f>IF(N161="zákl. přenesená",J161,0)</f>
        <v>0</v>
      </c>
      <c r="BH161" s="245">
        <f>IF(N161="sníž. přenesená",J161,0)</f>
        <v>0</v>
      </c>
      <c r="BI161" s="245">
        <f>IF(N161="nulová",J161,0)</f>
        <v>0</v>
      </c>
      <c r="BJ161" s="13" t="s">
        <v>85</v>
      </c>
      <c r="BK161" s="245">
        <f>ROUND(I161*H161,2)</f>
        <v>0</v>
      </c>
      <c r="BL161" s="13" t="s">
        <v>147</v>
      </c>
      <c r="BM161" s="244" t="s">
        <v>259</v>
      </c>
    </row>
    <row r="162" s="2" customFormat="1" ht="44.25" customHeight="1">
      <c r="A162" s="34"/>
      <c r="B162" s="35"/>
      <c r="C162" s="232" t="s">
        <v>260</v>
      </c>
      <c r="D162" s="232" t="s">
        <v>149</v>
      </c>
      <c r="E162" s="233" t="s">
        <v>261</v>
      </c>
      <c r="F162" s="234" t="s">
        <v>262</v>
      </c>
      <c r="G162" s="235" t="s">
        <v>160</v>
      </c>
      <c r="H162" s="236">
        <v>1</v>
      </c>
      <c r="I162" s="237"/>
      <c r="J162" s="238">
        <f>ROUND(I162*H162,2)</f>
        <v>0</v>
      </c>
      <c r="K162" s="239"/>
      <c r="L162" s="40"/>
      <c r="M162" s="240" t="s">
        <v>1</v>
      </c>
      <c r="N162" s="241" t="s">
        <v>43</v>
      </c>
      <c r="O162" s="87"/>
      <c r="P162" s="242">
        <f>O162*H162</f>
        <v>0</v>
      </c>
      <c r="Q162" s="242">
        <v>0</v>
      </c>
      <c r="R162" s="242">
        <f>Q162*H162</f>
        <v>0</v>
      </c>
      <c r="S162" s="242">
        <v>0</v>
      </c>
      <c r="T162" s="243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44" t="s">
        <v>147</v>
      </c>
      <c r="AT162" s="244" t="s">
        <v>149</v>
      </c>
      <c r="AU162" s="244" t="s">
        <v>85</v>
      </c>
      <c r="AY162" s="13" t="s">
        <v>148</v>
      </c>
      <c r="BE162" s="245">
        <f>IF(N162="základní",J162,0)</f>
        <v>0</v>
      </c>
      <c r="BF162" s="245">
        <f>IF(N162="snížená",J162,0)</f>
        <v>0</v>
      </c>
      <c r="BG162" s="245">
        <f>IF(N162="zákl. přenesená",J162,0)</f>
        <v>0</v>
      </c>
      <c r="BH162" s="245">
        <f>IF(N162="sníž. přenesená",J162,0)</f>
        <v>0</v>
      </c>
      <c r="BI162" s="245">
        <f>IF(N162="nulová",J162,0)</f>
        <v>0</v>
      </c>
      <c r="BJ162" s="13" t="s">
        <v>85</v>
      </c>
      <c r="BK162" s="245">
        <f>ROUND(I162*H162,2)</f>
        <v>0</v>
      </c>
      <c r="BL162" s="13" t="s">
        <v>147</v>
      </c>
      <c r="BM162" s="244" t="s">
        <v>263</v>
      </c>
    </row>
    <row r="163" s="2" customFormat="1" ht="44.25" customHeight="1">
      <c r="A163" s="34"/>
      <c r="B163" s="35"/>
      <c r="C163" s="232" t="s">
        <v>204</v>
      </c>
      <c r="D163" s="232" t="s">
        <v>149</v>
      </c>
      <c r="E163" s="233" t="s">
        <v>264</v>
      </c>
      <c r="F163" s="234" t="s">
        <v>265</v>
      </c>
      <c r="G163" s="235" t="s">
        <v>160</v>
      </c>
      <c r="H163" s="236">
        <v>1</v>
      </c>
      <c r="I163" s="237"/>
      <c r="J163" s="238">
        <f>ROUND(I163*H163,2)</f>
        <v>0</v>
      </c>
      <c r="K163" s="239"/>
      <c r="L163" s="40"/>
      <c r="M163" s="240" t="s">
        <v>1</v>
      </c>
      <c r="N163" s="241" t="s">
        <v>43</v>
      </c>
      <c r="O163" s="87"/>
      <c r="P163" s="242">
        <f>O163*H163</f>
        <v>0</v>
      </c>
      <c r="Q163" s="242">
        <v>0</v>
      </c>
      <c r="R163" s="242">
        <f>Q163*H163</f>
        <v>0</v>
      </c>
      <c r="S163" s="242">
        <v>0</v>
      </c>
      <c r="T163" s="243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44" t="s">
        <v>147</v>
      </c>
      <c r="AT163" s="244" t="s">
        <v>149</v>
      </c>
      <c r="AU163" s="244" t="s">
        <v>85</v>
      </c>
      <c r="AY163" s="13" t="s">
        <v>148</v>
      </c>
      <c r="BE163" s="245">
        <f>IF(N163="základní",J163,0)</f>
        <v>0</v>
      </c>
      <c r="BF163" s="245">
        <f>IF(N163="snížená",J163,0)</f>
        <v>0</v>
      </c>
      <c r="BG163" s="245">
        <f>IF(N163="zákl. přenesená",J163,0)</f>
        <v>0</v>
      </c>
      <c r="BH163" s="245">
        <f>IF(N163="sníž. přenesená",J163,0)</f>
        <v>0</v>
      </c>
      <c r="BI163" s="245">
        <f>IF(N163="nulová",J163,0)</f>
        <v>0</v>
      </c>
      <c r="BJ163" s="13" t="s">
        <v>85</v>
      </c>
      <c r="BK163" s="245">
        <f>ROUND(I163*H163,2)</f>
        <v>0</v>
      </c>
      <c r="BL163" s="13" t="s">
        <v>147</v>
      </c>
      <c r="BM163" s="244" t="s">
        <v>266</v>
      </c>
    </row>
    <row r="164" s="2" customFormat="1" ht="44.25" customHeight="1">
      <c r="A164" s="34"/>
      <c r="B164" s="35"/>
      <c r="C164" s="232" t="s">
        <v>267</v>
      </c>
      <c r="D164" s="232" t="s">
        <v>149</v>
      </c>
      <c r="E164" s="233" t="s">
        <v>268</v>
      </c>
      <c r="F164" s="234" t="s">
        <v>269</v>
      </c>
      <c r="G164" s="235" t="s">
        <v>160</v>
      </c>
      <c r="H164" s="236">
        <v>1</v>
      </c>
      <c r="I164" s="237"/>
      <c r="J164" s="238">
        <f>ROUND(I164*H164,2)</f>
        <v>0</v>
      </c>
      <c r="K164" s="239"/>
      <c r="L164" s="40"/>
      <c r="M164" s="240" t="s">
        <v>1</v>
      </c>
      <c r="N164" s="241" t="s">
        <v>43</v>
      </c>
      <c r="O164" s="87"/>
      <c r="P164" s="242">
        <f>O164*H164</f>
        <v>0</v>
      </c>
      <c r="Q164" s="242">
        <v>0</v>
      </c>
      <c r="R164" s="242">
        <f>Q164*H164</f>
        <v>0</v>
      </c>
      <c r="S164" s="242">
        <v>0</v>
      </c>
      <c r="T164" s="243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44" t="s">
        <v>147</v>
      </c>
      <c r="AT164" s="244" t="s">
        <v>149</v>
      </c>
      <c r="AU164" s="244" t="s">
        <v>85</v>
      </c>
      <c r="AY164" s="13" t="s">
        <v>148</v>
      </c>
      <c r="BE164" s="245">
        <f>IF(N164="základní",J164,0)</f>
        <v>0</v>
      </c>
      <c r="BF164" s="245">
        <f>IF(N164="snížená",J164,0)</f>
        <v>0</v>
      </c>
      <c r="BG164" s="245">
        <f>IF(N164="zákl. přenesená",J164,0)</f>
        <v>0</v>
      </c>
      <c r="BH164" s="245">
        <f>IF(N164="sníž. přenesená",J164,0)</f>
        <v>0</v>
      </c>
      <c r="BI164" s="245">
        <f>IF(N164="nulová",J164,0)</f>
        <v>0</v>
      </c>
      <c r="BJ164" s="13" t="s">
        <v>85</v>
      </c>
      <c r="BK164" s="245">
        <f>ROUND(I164*H164,2)</f>
        <v>0</v>
      </c>
      <c r="BL164" s="13" t="s">
        <v>147</v>
      </c>
      <c r="BM164" s="244" t="s">
        <v>270</v>
      </c>
    </row>
    <row r="165" s="2" customFormat="1" ht="44.25" customHeight="1">
      <c r="A165" s="34"/>
      <c r="B165" s="35"/>
      <c r="C165" s="232" t="s">
        <v>207</v>
      </c>
      <c r="D165" s="232" t="s">
        <v>149</v>
      </c>
      <c r="E165" s="233" t="s">
        <v>271</v>
      </c>
      <c r="F165" s="234" t="s">
        <v>272</v>
      </c>
      <c r="G165" s="235" t="s">
        <v>160</v>
      </c>
      <c r="H165" s="236">
        <v>1</v>
      </c>
      <c r="I165" s="237"/>
      <c r="J165" s="238">
        <f>ROUND(I165*H165,2)</f>
        <v>0</v>
      </c>
      <c r="K165" s="239"/>
      <c r="L165" s="40"/>
      <c r="M165" s="240" t="s">
        <v>1</v>
      </c>
      <c r="N165" s="241" t="s">
        <v>43</v>
      </c>
      <c r="O165" s="87"/>
      <c r="P165" s="242">
        <f>O165*H165</f>
        <v>0</v>
      </c>
      <c r="Q165" s="242">
        <v>0</v>
      </c>
      <c r="R165" s="242">
        <f>Q165*H165</f>
        <v>0</v>
      </c>
      <c r="S165" s="242">
        <v>0</v>
      </c>
      <c r="T165" s="243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44" t="s">
        <v>147</v>
      </c>
      <c r="AT165" s="244" t="s">
        <v>149</v>
      </c>
      <c r="AU165" s="244" t="s">
        <v>85</v>
      </c>
      <c r="AY165" s="13" t="s">
        <v>148</v>
      </c>
      <c r="BE165" s="245">
        <f>IF(N165="základní",J165,0)</f>
        <v>0</v>
      </c>
      <c r="BF165" s="245">
        <f>IF(N165="snížená",J165,0)</f>
        <v>0</v>
      </c>
      <c r="BG165" s="245">
        <f>IF(N165="zákl. přenesená",J165,0)</f>
        <v>0</v>
      </c>
      <c r="BH165" s="245">
        <f>IF(N165="sníž. přenesená",J165,0)</f>
        <v>0</v>
      </c>
      <c r="BI165" s="245">
        <f>IF(N165="nulová",J165,0)</f>
        <v>0</v>
      </c>
      <c r="BJ165" s="13" t="s">
        <v>85</v>
      </c>
      <c r="BK165" s="245">
        <f>ROUND(I165*H165,2)</f>
        <v>0</v>
      </c>
      <c r="BL165" s="13" t="s">
        <v>147</v>
      </c>
      <c r="BM165" s="244" t="s">
        <v>273</v>
      </c>
    </row>
    <row r="166" s="2" customFormat="1" ht="44.25" customHeight="1">
      <c r="A166" s="34"/>
      <c r="B166" s="35"/>
      <c r="C166" s="232" t="s">
        <v>274</v>
      </c>
      <c r="D166" s="232" t="s">
        <v>149</v>
      </c>
      <c r="E166" s="233" t="s">
        <v>275</v>
      </c>
      <c r="F166" s="234" t="s">
        <v>276</v>
      </c>
      <c r="G166" s="235" t="s">
        <v>160</v>
      </c>
      <c r="H166" s="236">
        <v>1</v>
      </c>
      <c r="I166" s="237"/>
      <c r="J166" s="238">
        <f>ROUND(I166*H166,2)</f>
        <v>0</v>
      </c>
      <c r="K166" s="239"/>
      <c r="L166" s="40"/>
      <c r="M166" s="240" t="s">
        <v>1</v>
      </c>
      <c r="N166" s="241" t="s">
        <v>43</v>
      </c>
      <c r="O166" s="87"/>
      <c r="P166" s="242">
        <f>O166*H166</f>
        <v>0</v>
      </c>
      <c r="Q166" s="242">
        <v>0</v>
      </c>
      <c r="R166" s="242">
        <f>Q166*H166</f>
        <v>0</v>
      </c>
      <c r="S166" s="242">
        <v>0</v>
      </c>
      <c r="T166" s="243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44" t="s">
        <v>147</v>
      </c>
      <c r="AT166" s="244" t="s">
        <v>149</v>
      </c>
      <c r="AU166" s="244" t="s">
        <v>85</v>
      </c>
      <c r="AY166" s="13" t="s">
        <v>148</v>
      </c>
      <c r="BE166" s="245">
        <f>IF(N166="základní",J166,0)</f>
        <v>0</v>
      </c>
      <c r="BF166" s="245">
        <f>IF(N166="snížená",J166,0)</f>
        <v>0</v>
      </c>
      <c r="BG166" s="245">
        <f>IF(N166="zákl. přenesená",J166,0)</f>
        <v>0</v>
      </c>
      <c r="BH166" s="245">
        <f>IF(N166="sníž. přenesená",J166,0)</f>
        <v>0</v>
      </c>
      <c r="BI166" s="245">
        <f>IF(N166="nulová",J166,0)</f>
        <v>0</v>
      </c>
      <c r="BJ166" s="13" t="s">
        <v>85</v>
      </c>
      <c r="BK166" s="245">
        <f>ROUND(I166*H166,2)</f>
        <v>0</v>
      </c>
      <c r="BL166" s="13" t="s">
        <v>147</v>
      </c>
      <c r="BM166" s="244" t="s">
        <v>277</v>
      </c>
    </row>
    <row r="167" s="2" customFormat="1" ht="44.25" customHeight="1">
      <c r="A167" s="34"/>
      <c r="B167" s="35"/>
      <c r="C167" s="232" t="s">
        <v>210</v>
      </c>
      <c r="D167" s="232" t="s">
        <v>149</v>
      </c>
      <c r="E167" s="233" t="s">
        <v>278</v>
      </c>
      <c r="F167" s="234" t="s">
        <v>279</v>
      </c>
      <c r="G167" s="235" t="s">
        <v>160</v>
      </c>
      <c r="H167" s="236">
        <v>1</v>
      </c>
      <c r="I167" s="237"/>
      <c r="J167" s="238">
        <f>ROUND(I167*H167,2)</f>
        <v>0</v>
      </c>
      <c r="K167" s="239"/>
      <c r="L167" s="40"/>
      <c r="M167" s="240" t="s">
        <v>1</v>
      </c>
      <c r="N167" s="241" t="s">
        <v>43</v>
      </c>
      <c r="O167" s="87"/>
      <c r="P167" s="242">
        <f>O167*H167</f>
        <v>0</v>
      </c>
      <c r="Q167" s="242">
        <v>0</v>
      </c>
      <c r="R167" s="242">
        <f>Q167*H167</f>
        <v>0</v>
      </c>
      <c r="S167" s="242">
        <v>0</v>
      </c>
      <c r="T167" s="243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44" t="s">
        <v>147</v>
      </c>
      <c r="AT167" s="244" t="s">
        <v>149</v>
      </c>
      <c r="AU167" s="244" t="s">
        <v>85</v>
      </c>
      <c r="AY167" s="13" t="s">
        <v>148</v>
      </c>
      <c r="BE167" s="245">
        <f>IF(N167="základní",J167,0)</f>
        <v>0</v>
      </c>
      <c r="BF167" s="245">
        <f>IF(N167="snížená",J167,0)</f>
        <v>0</v>
      </c>
      <c r="BG167" s="245">
        <f>IF(N167="zákl. přenesená",J167,0)</f>
        <v>0</v>
      </c>
      <c r="BH167" s="245">
        <f>IF(N167="sníž. přenesená",J167,0)</f>
        <v>0</v>
      </c>
      <c r="BI167" s="245">
        <f>IF(N167="nulová",J167,0)</f>
        <v>0</v>
      </c>
      <c r="BJ167" s="13" t="s">
        <v>85</v>
      </c>
      <c r="BK167" s="245">
        <f>ROUND(I167*H167,2)</f>
        <v>0</v>
      </c>
      <c r="BL167" s="13" t="s">
        <v>147</v>
      </c>
      <c r="BM167" s="244" t="s">
        <v>280</v>
      </c>
    </row>
    <row r="168" s="2" customFormat="1" ht="44.25" customHeight="1">
      <c r="A168" s="34"/>
      <c r="B168" s="35"/>
      <c r="C168" s="232" t="s">
        <v>281</v>
      </c>
      <c r="D168" s="232" t="s">
        <v>149</v>
      </c>
      <c r="E168" s="233" t="s">
        <v>282</v>
      </c>
      <c r="F168" s="234" t="s">
        <v>283</v>
      </c>
      <c r="G168" s="235" t="s">
        <v>160</v>
      </c>
      <c r="H168" s="236">
        <v>1</v>
      </c>
      <c r="I168" s="237"/>
      <c r="J168" s="238">
        <f>ROUND(I168*H168,2)</f>
        <v>0</v>
      </c>
      <c r="K168" s="239"/>
      <c r="L168" s="40"/>
      <c r="M168" s="240" t="s">
        <v>1</v>
      </c>
      <c r="N168" s="241" t="s">
        <v>43</v>
      </c>
      <c r="O168" s="87"/>
      <c r="P168" s="242">
        <f>O168*H168</f>
        <v>0</v>
      </c>
      <c r="Q168" s="242">
        <v>0</v>
      </c>
      <c r="R168" s="242">
        <f>Q168*H168</f>
        <v>0</v>
      </c>
      <c r="S168" s="242">
        <v>0</v>
      </c>
      <c r="T168" s="243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44" t="s">
        <v>147</v>
      </c>
      <c r="AT168" s="244" t="s">
        <v>149</v>
      </c>
      <c r="AU168" s="244" t="s">
        <v>85</v>
      </c>
      <c r="AY168" s="13" t="s">
        <v>148</v>
      </c>
      <c r="BE168" s="245">
        <f>IF(N168="základní",J168,0)</f>
        <v>0</v>
      </c>
      <c r="BF168" s="245">
        <f>IF(N168="snížená",J168,0)</f>
        <v>0</v>
      </c>
      <c r="BG168" s="245">
        <f>IF(N168="zákl. přenesená",J168,0)</f>
        <v>0</v>
      </c>
      <c r="BH168" s="245">
        <f>IF(N168="sníž. přenesená",J168,0)</f>
        <v>0</v>
      </c>
      <c r="BI168" s="245">
        <f>IF(N168="nulová",J168,0)</f>
        <v>0</v>
      </c>
      <c r="BJ168" s="13" t="s">
        <v>85</v>
      </c>
      <c r="BK168" s="245">
        <f>ROUND(I168*H168,2)</f>
        <v>0</v>
      </c>
      <c r="BL168" s="13" t="s">
        <v>147</v>
      </c>
      <c r="BM168" s="244" t="s">
        <v>284</v>
      </c>
    </row>
    <row r="169" s="2" customFormat="1" ht="44.25" customHeight="1">
      <c r="A169" s="34"/>
      <c r="B169" s="35"/>
      <c r="C169" s="232" t="s">
        <v>214</v>
      </c>
      <c r="D169" s="232" t="s">
        <v>149</v>
      </c>
      <c r="E169" s="233" t="s">
        <v>282</v>
      </c>
      <c r="F169" s="234" t="s">
        <v>283</v>
      </c>
      <c r="G169" s="235" t="s">
        <v>160</v>
      </c>
      <c r="H169" s="236">
        <v>1</v>
      </c>
      <c r="I169" s="237"/>
      <c r="J169" s="238">
        <f>ROUND(I169*H169,2)</f>
        <v>0</v>
      </c>
      <c r="K169" s="239"/>
      <c r="L169" s="40"/>
      <c r="M169" s="240" t="s">
        <v>1</v>
      </c>
      <c r="N169" s="241" t="s">
        <v>43</v>
      </c>
      <c r="O169" s="87"/>
      <c r="P169" s="242">
        <f>O169*H169</f>
        <v>0</v>
      </c>
      <c r="Q169" s="242">
        <v>0</v>
      </c>
      <c r="R169" s="242">
        <f>Q169*H169</f>
        <v>0</v>
      </c>
      <c r="S169" s="242">
        <v>0</v>
      </c>
      <c r="T169" s="243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44" t="s">
        <v>147</v>
      </c>
      <c r="AT169" s="244" t="s">
        <v>149</v>
      </c>
      <c r="AU169" s="244" t="s">
        <v>85</v>
      </c>
      <c r="AY169" s="13" t="s">
        <v>148</v>
      </c>
      <c r="BE169" s="245">
        <f>IF(N169="základní",J169,0)</f>
        <v>0</v>
      </c>
      <c r="BF169" s="245">
        <f>IF(N169="snížená",J169,0)</f>
        <v>0</v>
      </c>
      <c r="BG169" s="245">
        <f>IF(N169="zákl. přenesená",J169,0)</f>
        <v>0</v>
      </c>
      <c r="BH169" s="245">
        <f>IF(N169="sníž. přenesená",J169,0)</f>
        <v>0</v>
      </c>
      <c r="BI169" s="245">
        <f>IF(N169="nulová",J169,0)</f>
        <v>0</v>
      </c>
      <c r="BJ169" s="13" t="s">
        <v>85</v>
      </c>
      <c r="BK169" s="245">
        <f>ROUND(I169*H169,2)</f>
        <v>0</v>
      </c>
      <c r="BL169" s="13" t="s">
        <v>147</v>
      </c>
      <c r="BM169" s="244" t="s">
        <v>285</v>
      </c>
    </row>
    <row r="170" s="2" customFormat="1" ht="44.25" customHeight="1">
      <c r="A170" s="34"/>
      <c r="B170" s="35"/>
      <c r="C170" s="232" t="s">
        <v>286</v>
      </c>
      <c r="D170" s="232" t="s">
        <v>149</v>
      </c>
      <c r="E170" s="233" t="s">
        <v>287</v>
      </c>
      <c r="F170" s="234" t="s">
        <v>288</v>
      </c>
      <c r="G170" s="235" t="s">
        <v>160</v>
      </c>
      <c r="H170" s="236">
        <v>1</v>
      </c>
      <c r="I170" s="237"/>
      <c r="J170" s="238">
        <f>ROUND(I170*H170,2)</f>
        <v>0</v>
      </c>
      <c r="K170" s="239"/>
      <c r="L170" s="40"/>
      <c r="M170" s="240" t="s">
        <v>1</v>
      </c>
      <c r="N170" s="241" t="s">
        <v>43</v>
      </c>
      <c r="O170" s="87"/>
      <c r="P170" s="242">
        <f>O170*H170</f>
        <v>0</v>
      </c>
      <c r="Q170" s="242">
        <v>0</v>
      </c>
      <c r="R170" s="242">
        <f>Q170*H170</f>
        <v>0</v>
      </c>
      <c r="S170" s="242">
        <v>0</v>
      </c>
      <c r="T170" s="243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44" t="s">
        <v>147</v>
      </c>
      <c r="AT170" s="244" t="s">
        <v>149</v>
      </c>
      <c r="AU170" s="244" t="s">
        <v>85</v>
      </c>
      <c r="AY170" s="13" t="s">
        <v>148</v>
      </c>
      <c r="BE170" s="245">
        <f>IF(N170="základní",J170,0)</f>
        <v>0</v>
      </c>
      <c r="BF170" s="245">
        <f>IF(N170="snížená",J170,0)</f>
        <v>0</v>
      </c>
      <c r="BG170" s="245">
        <f>IF(N170="zákl. přenesená",J170,0)</f>
        <v>0</v>
      </c>
      <c r="BH170" s="245">
        <f>IF(N170="sníž. přenesená",J170,0)</f>
        <v>0</v>
      </c>
      <c r="BI170" s="245">
        <f>IF(N170="nulová",J170,0)</f>
        <v>0</v>
      </c>
      <c r="BJ170" s="13" t="s">
        <v>85</v>
      </c>
      <c r="BK170" s="245">
        <f>ROUND(I170*H170,2)</f>
        <v>0</v>
      </c>
      <c r="BL170" s="13" t="s">
        <v>147</v>
      </c>
      <c r="BM170" s="244" t="s">
        <v>289</v>
      </c>
    </row>
    <row r="171" s="2" customFormat="1" ht="44.25" customHeight="1">
      <c r="A171" s="34"/>
      <c r="B171" s="35"/>
      <c r="C171" s="232" t="s">
        <v>217</v>
      </c>
      <c r="D171" s="232" t="s">
        <v>149</v>
      </c>
      <c r="E171" s="233" t="s">
        <v>290</v>
      </c>
      <c r="F171" s="234" t="s">
        <v>291</v>
      </c>
      <c r="G171" s="235" t="s">
        <v>160</v>
      </c>
      <c r="H171" s="236">
        <v>1</v>
      </c>
      <c r="I171" s="237"/>
      <c r="J171" s="238">
        <f>ROUND(I171*H171,2)</f>
        <v>0</v>
      </c>
      <c r="K171" s="239"/>
      <c r="L171" s="40"/>
      <c r="M171" s="240" t="s">
        <v>1</v>
      </c>
      <c r="N171" s="241" t="s">
        <v>43</v>
      </c>
      <c r="O171" s="87"/>
      <c r="P171" s="242">
        <f>O171*H171</f>
        <v>0</v>
      </c>
      <c r="Q171" s="242">
        <v>0</v>
      </c>
      <c r="R171" s="242">
        <f>Q171*H171</f>
        <v>0</v>
      </c>
      <c r="S171" s="242">
        <v>0</v>
      </c>
      <c r="T171" s="243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44" t="s">
        <v>147</v>
      </c>
      <c r="AT171" s="244" t="s">
        <v>149</v>
      </c>
      <c r="AU171" s="244" t="s">
        <v>85</v>
      </c>
      <c r="AY171" s="13" t="s">
        <v>148</v>
      </c>
      <c r="BE171" s="245">
        <f>IF(N171="základní",J171,0)</f>
        <v>0</v>
      </c>
      <c r="BF171" s="245">
        <f>IF(N171="snížená",J171,0)</f>
        <v>0</v>
      </c>
      <c r="BG171" s="245">
        <f>IF(N171="zákl. přenesená",J171,0)</f>
        <v>0</v>
      </c>
      <c r="BH171" s="245">
        <f>IF(N171="sníž. přenesená",J171,0)</f>
        <v>0</v>
      </c>
      <c r="BI171" s="245">
        <f>IF(N171="nulová",J171,0)</f>
        <v>0</v>
      </c>
      <c r="BJ171" s="13" t="s">
        <v>85</v>
      </c>
      <c r="BK171" s="245">
        <f>ROUND(I171*H171,2)</f>
        <v>0</v>
      </c>
      <c r="BL171" s="13" t="s">
        <v>147</v>
      </c>
      <c r="BM171" s="244" t="s">
        <v>292</v>
      </c>
    </row>
    <row r="172" s="2" customFormat="1" ht="44.25" customHeight="1">
      <c r="A172" s="34"/>
      <c r="B172" s="35"/>
      <c r="C172" s="232" t="s">
        <v>293</v>
      </c>
      <c r="D172" s="232" t="s">
        <v>149</v>
      </c>
      <c r="E172" s="233" t="s">
        <v>287</v>
      </c>
      <c r="F172" s="234" t="s">
        <v>288</v>
      </c>
      <c r="G172" s="235" t="s">
        <v>160</v>
      </c>
      <c r="H172" s="236">
        <v>1</v>
      </c>
      <c r="I172" s="237"/>
      <c r="J172" s="238">
        <f>ROUND(I172*H172,2)</f>
        <v>0</v>
      </c>
      <c r="K172" s="239"/>
      <c r="L172" s="40"/>
      <c r="M172" s="240" t="s">
        <v>1</v>
      </c>
      <c r="N172" s="241" t="s">
        <v>43</v>
      </c>
      <c r="O172" s="87"/>
      <c r="P172" s="242">
        <f>O172*H172</f>
        <v>0</v>
      </c>
      <c r="Q172" s="242">
        <v>0</v>
      </c>
      <c r="R172" s="242">
        <f>Q172*H172</f>
        <v>0</v>
      </c>
      <c r="S172" s="242">
        <v>0</v>
      </c>
      <c r="T172" s="243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44" t="s">
        <v>147</v>
      </c>
      <c r="AT172" s="244" t="s">
        <v>149</v>
      </c>
      <c r="AU172" s="244" t="s">
        <v>85</v>
      </c>
      <c r="AY172" s="13" t="s">
        <v>148</v>
      </c>
      <c r="BE172" s="245">
        <f>IF(N172="základní",J172,0)</f>
        <v>0</v>
      </c>
      <c r="BF172" s="245">
        <f>IF(N172="snížená",J172,0)</f>
        <v>0</v>
      </c>
      <c r="BG172" s="245">
        <f>IF(N172="zákl. přenesená",J172,0)</f>
        <v>0</v>
      </c>
      <c r="BH172" s="245">
        <f>IF(N172="sníž. přenesená",J172,0)</f>
        <v>0</v>
      </c>
      <c r="BI172" s="245">
        <f>IF(N172="nulová",J172,0)</f>
        <v>0</v>
      </c>
      <c r="BJ172" s="13" t="s">
        <v>85</v>
      </c>
      <c r="BK172" s="245">
        <f>ROUND(I172*H172,2)</f>
        <v>0</v>
      </c>
      <c r="BL172" s="13" t="s">
        <v>147</v>
      </c>
      <c r="BM172" s="244" t="s">
        <v>294</v>
      </c>
    </row>
    <row r="173" s="2" customFormat="1" ht="44.25" customHeight="1">
      <c r="A173" s="34"/>
      <c r="B173" s="35"/>
      <c r="C173" s="232" t="s">
        <v>221</v>
      </c>
      <c r="D173" s="232" t="s">
        <v>149</v>
      </c>
      <c r="E173" s="233" t="s">
        <v>295</v>
      </c>
      <c r="F173" s="234" t="s">
        <v>296</v>
      </c>
      <c r="G173" s="235" t="s">
        <v>160</v>
      </c>
      <c r="H173" s="236">
        <v>1</v>
      </c>
      <c r="I173" s="237"/>
      <c r="J173" s="238">
        <f>ROUND(I173*H173,2)</f>
        <v>0</v>
      </c>
      <c r="K173" s="239"/>
      <c r="L173" s="40"/>
      <c r="M173" s="240" t="s">
        <v>1</v>
      </c>
      <c r="N173" s="241" t="s">
        <v>43</v>
      </c>
      <c r="O173" s="87"/>
      <c r="P173" s="242">
        <f>O173*H173</f>
        <v>0</v>
      </c>
      <c r="Q173" s="242">
        <v>0</v>
      </c>
      <c r="R173" s="242">
        <f>Q173*H173</f>
        <v>0</v>
      </c>
      <c r="S173" s="242">
        <v>0</v>
      </c>
      <c r="T173" s="243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44" t="s">
        <v>147</v>
      </c>
      <c r="AT173" s="244" t="s">
        <v>149</v>
      </c>
      <c r="AU173" s="244" t="s">
        <v>85</v>
      </c>
      <c r="AY173" s="13" t="s">
        <v>148</v>
      </c>
      <c r="BE173" s="245">
        <f>IF(N173="základní",J173,0)</f>
        <v>0</v>
      </c>
      <c r="BF173" s="245">
        <f>IF(N173="snížená",J173,0)</f>
        <v>0</v>
      </c>
      <c r="BG173" s="245">
        <f>IF(N173="zákl. přenesená",J173,0)</f>
        <v>0</v>
      </c>
      <c r="BH173" s="245">
        <f>IF(N173="sníž. přenesená",J173,0)</f>
        <v>0</v>
      </c>
      <c r="BI173" s="245">
        <f>IF(N173="nulová",J173,0)</f>
        <v>0</v>
      </c>
      <c r="BJ173" s="13" t="s">
        <v>85</v>
      </c>
      <c r="BK173" s="245">
        <f>ROUND(I173*H173,2)</f>
        <v>0</v>
      </c>
      <c r="BL173" s="13" t="s">
        <v>147</v>
      </c>
      <c r="BM173" s="244" t="s">
        <v>297</v>
      </c>
    </row>
    <row r="174" s="2" customFormat="1" ht="44.25" customHeight="1">
      <c r="A174" s="34"/>
      <c r="B174" s="35"/>
      <c r="C174" s="232" t="s">
        <v>298</v>
      </c>
      <c r="D174" s="232" t="s">
        <v>149</v>
      </c>
      <c r="E174" s="233" t="s">
        <v>299</v>
      </c>
      <c r="F174" s="234" t="s">
        <v>300</v>
      </c>
      <c r="G174" s="235" t="s">
        <v>160</v>
      </c>
      <c r="H174" s="236">
        <v>1</v>
      </c>
      <c r="I174" s="237"/>
      <c r="J174" s="238">
        <f>ROUND(I174*H174,2)</f>
        <v>0</v>
      </c>
      <c r="K174" s="239"/>
      <c r="L174" s="40"/>
      <c r="M174" s="240" t="s">
        <v>1</v>
      </c>
      <c r="N174" s="241" t="s">
        <v>43</v>
      </c>
      <c r="O174" s="87"/>
      <c r="P174" s="242">
        <f>O174*H174</f>
        <v>0</v>
      </c>
      <c r="Q174" s="242">
        <v>0</v>
      </c>
      <c r="R174" s="242">
        <f>Q174*H174</f>
        <v>0</v>
      </c>
      <c r="S174" s="242">
        <v>0</v>
      </c>
      <c r="T174" s="243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44" t="s">
        <v>147</v>
      </c>
      <c r="AT174" s="244" t="s">
        <v>149</v>
      </c>
      <c r="AU174" s="244" t="s">
        <v>85</v>
      </c>
      <c r="AY174" s="13" t="s">
        <v>148</v>
      </c>
      <c r="BE174" s="245">
        <f>IF(N174="základní",J174,0)</f>
        <v>0</v>
      </c>
      <c r="BF174" s="245">
        <f>IF(N174="snížená",J174,0)</f>
        <v>0</v>
      </c>
      <c r="BG174" s="245">
        <f>IF(N174="zákl. přenesená",J174,0)</f>
        <v>0</v>
      </c>
      <c r="BH174" s="245">
        <f>IF(N174="sníž. přenesená",J174,0)</f>
        <v>0</v>
      </c>
      <c r="BI174" s="245">
        <f>IF(N174="nulová",J174,0)</f>
        <v>0</v>
      </c>
      <c r="BJ174" s="13" t="s">
        <v>85</v>
      </c>
      <c r="BK174" s="245">
        <f>ROUND(I174*H174,2)</f>
        <v>0</v>
      </c>
      <c r="BL174" s="13" t="s">
        <v>147</v>
      </c>
      <c r="BM174" s="244" t="s">
        <v>301</v>
      </c>
    </row>
    <row r="175" s="2" customFormat="1" ht="44.25" customHeight="1">
      <c r="A175" s="34"/>
      <c r="B175" s="35"/>
      <c r="C175" s="232" t="s">
        <v>224</v>
      </c>
      <c r="D175" s="232" t="s">
        <v>149</v>
      </c>
      <c r="E175" s="233" t="s">
        <v>302</v>
      </c>
      <c r="F175" s="234" t="s">
        <v>303</v>
      </c>
      <c r="G175" s="235" t="s">
        <v>160</v>
      </c>
      <c r="H175" s="236">
        <v>1</v>
      </c>
      <c r="I175" s="237"/>
      <c r="J175" s="238">
        <f>ROUND(I175*H175,2)</f>
        <v>0</v>
      </c>
      <c r="K175" s="239"/>
      <c r="L175" s="40"/>
      <c r="M175" s="240" t="s">
        <v>1</v>
      </c>
      <c r="N175" s="241" t="s">
        <v>43</v>
      </c>
      <c r="O175" s="87"/>
      <c r="P175" s="242">
        <f>O175*H175</f>
        <v>0</v>
      </c>
      <c r="Q175" s="242">
        <v>0</v>
      </c>
      <c r="R175" s="242">
        <f>Q175*H175</f>
        <v>0</v>
      </c>
      <c r="S175" s="242">
        <v>0</v>
      </c>
      <c r="T175" s="243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44" t="s">
        <v>147</v>
      </c>
      <c r="AT175" s="244" t="s">
        <v>149</v>
      </c>
      <c r="AU175" s="244" t="s">
        <v>85</v>
      </c>
      <c r="AY175" s="13" t="s">
        <v>148</v>
      </c>
      <c r="BE175" s="245">
        <f>IF(N175="základní",J175,0)</f>
        <v>0</v>
      </c>
      <c r="BF175" s="245">
        <f>IF(N175="snížená",J175,0)</f>
        <v>0</v>
      </c>
      <c r="BG175" s="245">
        <f>IF(N175="zákl. přenesená",J175,0)</f>
        <v>0</v>
      </c>
      <c r="BH175" s="245">
        <f>IF(N175="sníž. přenesená",J175,0)</f>
        <v>0</v>
      </c>
      <c r="BI175" s="245">
        <f>IF(N175="nulová",J175,0)</f>
        <v>0</v>
      </c>
      <c r="BJ175" s="13" t="s">
        <v>85</v>
      </c>
      <c r="BK175" s="245">
        <f>ROUND(I175*H175,2)</f>
        <v>0</v>
      </c>
      <c r="BL175" s="13" t="s">
        <v>147</v>
      </c>
      <c r="BM175" s="244" t="s">
        <v>304</v>
      </c>
    </row>
    <row r="176" s="2" customFormat="1" ht="44.25" customHeight="1">
      <c r="A176" s="34"/>
      <c r="B176" s="35"/>
      <c r="C176" s="232" t="s">
        <v>305</v>
      </c>
      <c r="D176" s="232" t="s">
        <v>149</v>
      </c>
      <c r="E176" s="233" t="s">
        <v>302</v>
      </c>
      <c r="F176" s="234" t="s">
        <v>303</v>
      </c>
      <c r="G176" s="235" t="s">
        <v>160</v>
      </c>
      <c r="H176" s="236">
        <v>1</v>
      </c>
      <c r="I176" s="237"/>
      <c r="J176" s="238">
        <f>ROUND(I176*H176,2)</f>
        <v>0</v>
      </c>
      <c r="K176" s="239"/>
      <c r="L176" s="40"/>
      <c r="M176" s="240" t="s">
        <v>1</v>
      </c>
      <c r="N176" s="241" t="s">
        <v>43</v>
      </c>
      <c r="O176" s="87"/>
      <c r="P176" s="242">
        <f>O176*H176</f>
        <v>0</v>
      </c>
      <c r="Q176" s="242">
        <v>0</v>
      </c>
      <c r="R176" s="242">
        <f>Q176*H176</f>
        <v>0</v>
      </c>
      <c r="S176" s="242">
        <v>0</v>
      </c>
      <c r="T176" s="243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44" t="s">
        <v>147</v>
      </c>
      <c r="AT176" s="244" t="s">
        <v>149</v>
      </c>
      <c r="AU176" s="244" t="s">
        <v>85</v>
      </c>
      <c r="AY176" s="13" t="s">
        <v>148</v>
      </c>
      <c r="BE176" s="245">
        <f>IF(N176="základní",J176,0)</f>
        <v>0</v>
      </c>
      <c r="BF176" s="245">
        <f>IF(N176="snížená",J176,0)</f>
        <v>0</v>
      </c>
      <c r="BG176" s="245">
        <f>IF(N176="zákl. přenesená",J176,0)</f>
        <v>0</v>
      </c>
      <c r="BH176" s="245">
        <f>IF(N176="sníž. přenesená",J176,0)</f>
        <v>0</v>
      </c>
      <c r="BI176" s="245">
        <f>IF(N176="nulová",J176,0)</f>
        <v>0</v>
      </c>
      <c r="BJ176" s="13" t="s">
        <v>85</v>
      </c>
      <c r="BK176" s="245">
        <f>ROUND(I176*H176,2)</f>
        <v>0</v>
      </c>
      <c r="BL176" s="13" t="s">
        <v>147</v>
      </c>
      <c r="BM176" s="244" t="s">
        <v>306</v>
      </c>
    </row>
    <row r="177" s="2" customFormat="1" ht="44.25" customHeight="1">
      <c r="A177" s="34"/>
      <c r="B177" s="35"/>
      <c r="C177" s="232" t="s">
        <v>228</v>
      </c>
      <c r="D177" s="232" t="s">
        <v>149</v>
      </c>
      <c r="E177" s="233" t="s">
        <v>302</v>
      </c>
      <c r="F177" s="234" t="s">
        <v>303</v>
      </c>
      <c r="G177" s="235" t="s">
        <v>160</v>
      </c>
      <c r="H177" s="236">
        <v>1</v>
      </c>
      <c r="I177" s="237"/>
      <c r="J177" s="238">
        <f>ROUND(I177*H177,2)</f>
        <v>0</v>
      </c>
      <c r="K177" s="239"/>
      <c r="L177" s="40"/>
      <c r="M177" s="240" t="s">
        <v>1</v>
      </c>
      <c r="N177" s="241" t="s">
        <v>43</v>
      </c>
      <c r="O177" s="87"/>
      <c r="P177" s="242">
        <f>O177*H177</f>
        <v>0</v>
      </c>
      <c r="Q177" s="242">
        <v>0</v>
      </c>
      <c r="R177" s="242">
        <f>Q177*H177</f>
        <v>0</v>
      </c>
      <c r="S177" s="242">
        <v>0</v>
      </c>
      <c r="T177" s="243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44" t="s">
        <v>147</v>
      </c>
      <c r="AT177" s="244" t="s">
        <v>149</v>
      </c>
      <c r="AU177" s="244" t="s">
        <v>85</v>
      </c>
      <c r="AY177" s="13" t="s">
        <v>148</v>
      </c>
      <c r="BE177" s="245">
        <f>IF(N177="základní",J177,0)</f>
        <v>0</v>
      </c>
      <c r="BF177" s="245">
        <f>IF(N177="snížená",J177,0)</f>
        <v>0</v>
      </c>
      <c r="BG177" s="245">
        <f>IF(N177="zákl. přenesená",J177,0)</f>
        <v>0</v>
      </c>
      <c r="BH177" s="245">
        <f>IF(N177="sníž. přenesená",J177,0)</f>
        <v>0</v>
      </c>
      <c r="BI177" s="245">
        <f>IF(N177="nulová",J177,0)</f>
        <v>0</v>
      </c>
      <c r="BJ177" s="13" t="s">
        <v>85</v>
      </c>
      <c r="BK177" s="245">
        <f>ROUND(I177*H177,2)</f>
        <v>0</v>
      </c>
      <c r="BL177" s="13" t="s">
        <v>147</v>
      </c>
      <c r="BM177" s="244" t="s">
        <v>307</v>
      </c>
    </row>
    <row r="178" s="2" customFormat="1" ht="44.25" customHeight="1">
      <c r="A178" s="34"/>
      <c r="B178" s="35"/>
      <c r="C178" s="232" t="s">
        <v>308</v>
      </c>
      <c r="D178" s="232" t="s">
        <v>149</v>
      </c>
      <c r="E178" s="233" t="s">
        <v>302</v>
      </c>
      <c r="F178" s="234" t="s">
        <v>303</v>
      </c>
      <c r="G178" s="235" t="s">
        <v>160</v>
      </c>
      <c r="H178" s="236">
        <v>1</v>
      </c>
      <c r="I178" s="237"/>
      <c r="J178" s="238">
        <f>ROUND(I178*H178,2)</f>
        <v>0</v>
      </c>
      <c r="K178" s="239"/>
      <c r="L178" s="40"/>
      <c r="M178" s="240" t="s">
        <v>1</v>
      </c>
      <c r="N178" s="241" t="s">
        <v>43</v>
      </c>
      <c r="O178" s="87"/>
      <c r="P178" s="242">
        <f>O178*H178</f>
        <v>0</v>
      </c>
      <c r="Q178" s="242">
        <v>0</v>
      </c>
      <c r="R178" s="242">
        <f>Q178*H178</f>
        <v>0</v>
      </c>
      <c r="S178" s="242">
        <v>0</v>
      </c>
      <c r="T178" s="243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44" t="s">
        <v>147</v>
      </c>
      <c r="AT178" s="244" t="s">
        <v>149</v>
      </c>
      <c r="AU178" s="244" t="s">
        <v>85</v>
      </c>
      <c r="AY178" s="13" t="s">
        <v>148</v>
      </c>
      <c r="BE178" s="245">
        <f>IF(N178="základní",J178,0)</f>
        <v>0</v>
      </c>
      <c r="BF178" s="245">
        <f>IF(N178="snížená",J178,0)</f>
        <v>0</v>
      </c>
      <c r="BG178" s="245">
        <f>IF(N178="zákl. přenesená",J178,0)</f>
        <v>0</v>
      </c>
      <c r="BH178" s="245">
        <f>IF(N178="sníž. přenesená",J178,0)</f>
        <v>0</v>
      </c>
      <c r="BI178" s="245">
        <f>IF(N178="nulová",J178,0)</f>
        <v>0</v>
      </c>
      <c r="BJ178" s="13" t="s">
        <v>85</v>
      </c>
      <c r="BK178" s="245">
        <f>ROUND(I178*H178,2)</f>
        <v>0</v>
      </c>
      <c r="BL178" s="13" t="s">
        <v>147</v>
      </c>
      <c r="BM178" s="244" t="s">
        <v>309</v>
      </c>
    </row>
    <row r="179" s="2" customFormat="1" ht="44.25" customHeight="1">
      <c r="A179" s="34"/>
      <c r="B179" s="35"/>
      <c r="C179" s="232" t="s">
        <v>231</v>
      </c>
      <c r="D179" s="232" t="s">
        <v>149</v>
      </c>
      <c r="E179" s="233" t="s">
        <v>302</v>
      </c>
      <c r="F179" s="234" t="s">
        <v>303</v>
      </c>
      <c r="G179" s="235" t="s">
        <v>160</v>
      </c>
      <c r="H179" s="236">
        <v>1</v>
      </c>
      <c r="I179" s="237"/>
      <c r="J179" s="238">
        <f>ROUND(I179*H179,2)</f>
        <v>0</v>
      </c>
      <c r="K179" s="239"/>
      <c r="L179" s="40"/>
      <c r="M179" s="240" t="s">
        <v>1</v>
      </c>
      <c r="N179" s="241" t="s">
        <v>43</v>
      </c>
      <c r="O179" s="87"/>
      <c r="P179" s="242">
        <f>O179*H179</f>
        <v>0</v>
      </c>
      <c r="Q179" s="242">
        <v>0</v>
      </c>
      <c r="R179" s="242">
        <f>Q179*H179</f>
        <v>0</v>
      </c>
      <c r="S179" s="242">
        <v>0</v>
      </c>
      <c r="T179" s="243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44" t="s">
        <v>147</v>
      </c>
      <c r="AT179" s="244" t="s">
        <v>149</v>
      </c>
      <c r="AU179" s="244" t="s">
        <v>85</v>
      </c>
      <c r="AY179" s="13" t="s">
        <v>148</v>
      </c>
      <c r="BE179" s="245">
        <f>IF(N179="základní",J179,0)</f>
        <v>0</v>
      </c>
      <c r="BF179" s="245">
        <f>IF(N179="snížená",J179,0)</f>
        <v>0</v>
      </c>
      <c r="BG179" s="245">
        <f>IF(N179="zákl. přenesená",J179,0)</f>
        <v>0</v>
      </c>
      <c r="BH179" s="245">
        <f>IF(N179="sníž. přenesená",J179,0)</f>
        <v>0</v>
      </c>
      <c r="BI179" s="245">
        <f>IF(N179="nulová",J179,0)</f>
        <v>0</v>
      </c>
      <c r="BJ179" s="13" t="s">
        <v>85</v>
      </c>
      <c r="BK179" s="245">
        <f>ROUND(I179*H179,2)</f>
        <v>0</v>
      </c>
      <c r="BL179" s="13" t="s">
        <v>147</v>
      </c>
      <c r="BM179" s="244" t="s">
        <v>310</v>
      </c>
    </row>
    <row r="180" s="2" customFormat="1" ht="44.25" customHeight="1">
      <c r="A180" s="34"/>
      <c r="B180" s="35"/>
      <c r="C180" s="232" t="s">
        <v>311</v>
      </c>
      <c r="D180" s="232" t="s">
        <v>149</v>
      </c>
      <c r="E180" s="233" t="s">
        <v>302</v>
      </c>
      <c r="F180" s="234" t="s">
        <v>303</v>
      </c>
      <c r="G180" s="235" t="s">
        <v>160</v>
      </c>
      <c r="H180" s="236">
        <v>1</v>
      </c>
      <c r="I180" s="237"/>
      <c r="J180" s="238">
        <f>ROUND(I180*H180,2)</f>
        <v>0</v>
      </c>
      <c r="K180" s="239"/>
      <c r="L180" s="40"/>
      <c r="M180" s="240" t="s">
        <v>1</v>
      </c>
      <c r="N180" s="241" t="s">
        <v>43</v>
      </c>
      <c r="O180" s="87"/>
      <c r="P180" s="242">
        <f>O180*H180</f>
        <v>0</v>
      </c>
      <c r="Q180" s="242">
        <v>0</v>
      </c>
      <c r="R180" s="242">
        <f>Q180*H180</f>
        <v>0</v>
      </c>
      <c r="S180" s="242">
        <v>0</v>
      </c>
      <c r="T180" s="243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44" t="s">
        <v>147</v>
      </c>
      <c r="AT180" s="244" t="s">
        <v>149</v>
      </c>
      <c r="AU180" s="244" t="s">
        <v>85</v>
      </c>
      <c r="AY180" s="13" t="s">
        <v>148</v>
      </c>
      <c r="BE180" s="245">
        <f>IF(N180="základní",J180,0)</f>
        <v>0</v>
      </c>
      <c r="BF180" s="245">
        <f>IF(N180="snížená",J180,0)</f>
        <v>0</v>
      </c>
      <c r="BG180" s="245">
        <f>IF(N180="zákl. přenesená",J180,0)</f>
        <v>0</v>
      </c>
      <c r="BH180" s="245">
        <f>IF(N180="sníž. přenesená",J180,0)</f>
        <v>0</v>
      </c>
      <c r="BI180" s="245">
        <f>IF(N180="nulová",J180,0)</f>
        <v>0</v>
      </c>
      <c r="BJ180" s="13" t="s">
        <v>85</v>
      </c>
      <c r="BK180" s="245">
        <f>ROUND(I180*H180,2)</f>
        <v>0</v>
      </c>
      <c r="BL180" s="13" t="s">
        <v>147</v>
      </c>
      <c r="BM180" s="244" t="s">
        <v>312</v>
      </c>
    </row>
    <row r="181" s="2" customFormat="1" ht="44.25" customHeight="1">
      <c r="A181" s="34"/>
      <c r="B181" s="35"/>
      <c r="C181" s="232" t="s">
        <v>235</v>
      </c>
      <c r="D181" s="232" t="s">
        <v>149</v>
      </c>
      <c r="E181" s="233" t="s">
        <v>313</v>
      </c>
      <c r="F181" s="234" t="s">
        <v>314</v>
      </c>
      <c r="G181" s="235" t="s">
        <v>160</v>
      </c>
      <c r="H181" s="236">
        <v>1</v>
      </c>
      <c r="I181" s="237"/>
      <c r="J181" s="238">
        <f>ROUND(I181*H181,2)</f>
        <v>0</v>
      </c>
      <c r="K181" s="239"/>
      <c r="L181" s="40"/>
      <c r="M181" s="240" t="s">
        <v>1</v>
      </c>
      <c r="N181" s="241" t="s">
        <v>43</v>
      </c>
      <c r="O181" s="87"/>
      <c r="P181" s="242">
        <f>O181*H181</f>
        <v>0</v>
      </c>
      <c r="Q181" s="242">
        <v>0</v>
      </c>
      <c r="R181" s="242">
        <f>Q181*H181</f>
        <v>0</v>
      </c>
      <c r="S181" s="242">
        <v>0</v>
      </c>
      <c r="T181" s="243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44" t="s">
        <v>147</v>
      </c>
      <c r="AT181" s="244" t="s">
        <v>149</v>
      </c>
      <c r="AU181" s="244" t="s">
        <v>85</v>
      </c>
      <c r="AY181" s="13" t="s">
        <v>148</v>
      </c>
      <c r="BE181" s="245">
        <f>IF(N181="základní",J181,0)</f>
        <v>0</v>
      </c>
      <c r="BF181" s="245">
        <f>IF(N181="snížená",J181,0)</f>
        <v>0</v>
      </c>
      <c r="BG181" s="245">
        <f>IF(N181="zákl. přenesená",J181,0)</f>
        <v>0</v>
      </c>
      <c r="BH181" s="245">
        <f>IF(N181="sníž. přenesená",J181,0)</f>
        <v>0</v>
      </c>
      <c r="BI181" s="245">
        <f>IF(N181="nulová",J181,0)</f>
        <v>0</v>
      </c>
      <c r="BJ181" s="13" t="s">
        <v>85</v>
      </c>
      <c r="BK181" s="245">
        <f>ROUND(I181*H181,2)</f>
        <v>0</v>
      </c>
      <c r="BL181" s="13" t="s">
        <v>147</v>
      </c>
      <c r="BM181" s="244" t="s">
        <v>315</v>
      </c>
    </row>
    <row r="182" s="2" customFormat="1" ht="44.25" customHeight="1">
      <c r="A182" s="34"/>
      <c r="B182" s="35"/>
      <c r="C182" s="232" t="s">
        <v>316</v>
      </c>
      <c r="D182" s="232" t="s">
        <v>149</v>
      </c>
      <c r="E182" s="233" t="s">
        <v>313</v>
      </c>
      <c r="F182" s="234" t="s">
        <v>314</v>
      </c>
      <c r="G182" s="235" t="s">
        <v>160</v>
      </c>
      <c r="H182" s="236">
        <v>1</v>
      </c>
      <c r="I182" s="237"/>
      <c r="J182" s="238">
        <f>ROUND(I182*H182,2)</f>
        <v>0</v>
      </c>
      <c r="K182" s="239"/>
      <c r="L182" s="40"/>
      <c r="M182" s="240" t="s">
        <v>1</v>
      </c>
      <c r="N182" s="241" t="s">
        <v>43</v>
      </c>
      <c r="O182" s="87"/>
      <c r="P182" s="242">
        <f>O182*H182</f>
        <v>0</v>
      </c>
      <c r="Q182" s="242">
        <v>0</v>
      </c>
      <c r="R182" s="242">
        <f>Q182*H182</f>
        <v>0</v>
      </c>
      <c r="S182" s="242">
        <v>0</v>
      </c>
      <c r="T182" s="243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44" t="s">
        <v>147</v>
      </c>
      <c r="AT182" s="244" t="s">
        <v>149</v>
      </c>
      <c r="AU182" s="244" t="s">
        <v>85</v>
      </c>
      <c r="AY182" s="13" t="s">
        <v>148</v>
      </c>
      <c r="BE182" s="245">
        <f>IF(N182="základní",J182,0)</f>
        <v>0</v>
      </c>
      <c r="BF182" s="245">
        <f>IF(N182="snížená",J182,0)</f>
        <v>0</v>
      </c>
      <c r="BG182" s="245">
        <f>IF(N182="zákl. přenesená",J182,0)</f>
        <v>0</v>
      </c>
      <c r="BH182" s="245">
        <f>IF(N182="sníž. přenesená",J182,0)</f>
        <v>0</v>
      </c>
      <c r="BI182" s="245">
        <f>IF(N182="nulová",J182,0)</f>
        <v>0</v>
      </c>
      <c r="BJ182" s="13" t="s">
        <v>85</v>
      </c>
      <c r="BK182" s="245">
        <f>ROUND(I182*H182,2)</f>
        <v>0</v>
      </c>
      <c r="BL182" s="13" t="s">
        <v>147</v>
      </c>
      <c r="BM182" s="244" t="s">
        <v>317</v>
      </c>
    </row>
    <row r="183" s="2" customFormat="1" ht="44.25" customHeight="1">
      <c r="A183" s="34"/>
      <c r="B183" s="35"/>
      <c r="C183" s="232" t="s">
        <v>238</v>
      </c>
      <c r="D183" s="232" t="s">
        <v>149</v>
      </c>
      <c r="E183" s="233" t="s">
        <v>313</v>
      </c>
      <c r="F183" s="234" t="s">
        <v>314</v>
      </c>
      <c r="G183" s="235" t="s">
        <v>160</v>
      </c>
      <c r="H183" s="236">
        <v>1</v>
      </c>
      <c r="I183" s="237"/>
      <c r="J183" s="238">
        <f>ROUND(I183*H183,2)</f>
        <v>0</v>
      </c>
      <c r="K183" s="239"/>
      <c r="L183" s="40"/>
      <c r="M183" s="240" t="s">
        <v>1</v>
      </c>
      <c r="N183" s="241" t="s">
        <v>43</v>
      </c>
      <c r="O183" s="87"/>
      <c r="P183" s="242">
        <f>O183*H183</f>
        <v>0</v>
      </c>
      <c r="Q183" s="242">
        <v>0</v>
      </c>
      <c r="R183" s="242">
        <f>Q183*H183</f>
        <v>0</v>
      </c>
      <c r="S183" s="242">
        <v>0</v>
      </c>
      <c r="T183" s="243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44" t="s">
        <v>147</v>
      </c>
      <c r="AT183" s="244" t="s">
        <v>149</v>
      </c>
      <c r="AU183" s="244" t="s">
        <v>85</v>
      </c>
      <c r="AY183" s="13" t="s">
        <v>148</v>
      </c>
      <c r="BE183" s="245">
        <f>IF(N183="základní",J183,0)</f>
        <v>0</v>
      </c>
      <c r="BF183" s="245">
        <f>IF(N183="snížená",J183,0)</f>
        <v>0</v>
      </c>
      <c r="BG183" s="245">
        <f>IF(N183="zákl. přenesená",J183,0)</f>
        <v>0</v>
      </c>
      <c r="BH183" s="245">
        <f>IF(N183="sníž. přenesená",J183,0)</f>
        <v>0</v>
      </c>
      <c r="BI183" s="245">
        <f>IF(N183="nulová",J183,0)</f>
        <v>0</v>
      </c>
      <c r="BJ183" s="13" t="s">
        <v>85</v>
      </c>
      <c r="BK183" s="245">
        <f>ROUND(I183*H183,2)</f>
        <v>0</v>
      </c>
      <c r="BL183" s="13" t="s">
        <v>147</v>
      </c>
      <c r="BM183" s="244" t="s">
        <v>318</v>
      </c>
    </row>
    <row r="184" s="2" customFormat="1" ht="44.25" customHeight="1">
      <c r="A184" s="34"/>
      <c r="B184" s="35"/>
      <c r="C184" s="232" t="s">
        <v>319</v>
      </c>
      <c r="D184" s="232" t="s">
        <v>149</v>
      </c>
      <c r="E184" s="233" t="s">
        <v>320</v>
      </c>
      <c r="F184" s="234" t="s">
        <v>321</v>
      </c>
      <c r="G184" s="235" t="s">
        <v>160</v>
      </c>
      <c r="H184" s="236">
        <v>1</v>
      </c>
      <c r="I184" s="237"/>
      <c r="J184" s="238">
        <f>ROUND(I184*H184,2)</f>
        <v>0</v>
      </c>
      <c r="K184" s="239"/>
      <c r="L184" s="40"/>
      <c r="M184" s="240" t="s">
        <v>1</v>
      </c>
      <c r="N184" s="241" t="s">
        <v>43</v>
      </c>
      <c r="O184" s="87"/>
      <c r="P184" s="242">
        <f>O184*H184</f>
        <v>0</v>
      </c>
      <c r="Q184" s="242">
        <v>0</v>
      </c>
      <c r="R184" s="242">
        <f>Q184*H184</f>
        <v>0</v>
      </c>
      <c r="S184" s="242">
        <v>0</v>
      </c>
      <c r="T184" s="243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44" t="s">
        <v>147</v>
      </c>
      <c r="AT184" s="244" t="s">
        <v>149</v>
      </c>
      <c r="AU184" s="244" t="s">
        <v>85</v>
      </c>
      <c r="AY184" s="13" t="s">
        <v>148</v>
      </c>
      <c r="BE184" s="245">
        <f>IF(N184="základní",J184,0)</f>
        <v>0</v>
      </c>
      <c r="BF184" s="245">
        <f>IF(N184="snížená",J184,0)</f>
        <v>0</v>
      </c>
      <c r="BG184" s="245">
        <f>IF(N184="zákl. přenesená",J184,0)</f>
        <v>0</v>
      </c>
      <c r="BH184" s="245">
        <f>IF(N184="sníž. přenesená",J184,0)</f>
        <v>0</v>
      </c>
      <c r="BI184" s="245">
        <f>IF(N184="nulová",J184,0)</f>
        <v>0</v>
      </c>
      <c r="BJ184" s="13" t="s">
        <v>85</v>
      </c>
      <c r="BK184" s="245">
        <f>ROUND(I184*H184,2)</f>
        <v>0</v>
      </c>
      <c r="BL184" s="13" t="s">
        <v>147</v>
      </c>
      <c r="BM184" s="244" t="s">
        <v>322</v>
      </c>
    </row>
    <row r="185" s="2" customFormat="1" ht="44.25" customHeight="1">
      <c r="A185" s="34"/>
      <c r="B185" s="35"/>
      <c r="C185" s="232" t="s">
        <v>242</v>
      </c>
      <c r="D185" s="232" t="s">
        <v>149</v>
      </c>
      <c r="E185" s="233" t="s">
        <v>323</v>
      </c>
      <c r="F185" s="234" t="s">
        <v>324</v>
      </c>
      <c r="G185" s="235" t="s">
        <v>160</v>
      </c>
      <c r="H185" s="236">
        <v>1</v>
      </c>
      <c r="I185" s="237"/>
      <c r="J185" s="238">
        <f>ROUND(I185*H185,2)</f>
        <v>0</v>
      </c>
      <c r="K185" s="239"/>
      <c r="L185" s="40"/>
      <c r="M185" s="240" t="s">
        <v>1</v>
      </c>
      <c r="N185" s="241" t="s">
        <v>43</v>
      </c>
      <c r="O185" s="87"/>
      <c r="P185" s="242">
        <f>O185*H185</f>
        <v>0</v>
      </c>
      <c r="Q185" s="242">
        <v>0</v>
      </c>
      <c r="R185" s="242">
        <f>Q185*H185</f>
        <v>0</v>
      </c>
      <c r="S185" s="242">
        <v>0</v>
      </c>
      <c r="T185" s="243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44" t="s">
        <v>147</v>
      </c>
      <c r="AT185" s="244" t="s">
        <v>149</v>
      </c>
      <c r="AU185" s="244" t="s">
        <v>85</v>
      </c>
      <c r="AY185" s="13" t="s">
        <v>148</v>
      </c>
      <c r="BE185" s="245">
        <f>IF(N185="základní",J185,0)</f>
        <v>0</v>
      </c>
      <c r="BF185" s="245">
        <f>IF(N185="snížená",J185,0)</f>
        <v>0</v>
      </c>
      <c r="BG185" s="245">
        <f>IF(N185="zákl. přenesená",J185,0)</f>
        <v>0</v>
      </c>
      <c r="BH185" s="245">
        <f>IF(N185="sníž. přenesená",J185,0)</f>
        <v>0</v>
      </c>
      <c r="BI185" s="245">
        <f>IF(N185="nulová",J185,0)</f>
        <v>0</v>
      </c>
      <c r="BJ185" s="13" t="s">
        <v>85</v>
      </c>
      <c r="BK185" s="245">
        <f>ROUND(I185*H185,2)</f>
        <v>0</v>
      </c>
      <c r="BL185" s="13" t="s">
        <v>147</v>
      </c>
      <c r="BM185" s="244" t="s">
        <v>325</v>
      </c>
    </row>
    <row r="186" s="2" customFormat="1" ht="44.25" customHeight="1">
      <c r="A186" s="34"/>
      <c r="B186" s="35"/>
      <c r="C186" s="232" t="s">
        <v>326</v>
      </c>
      <c r="D186" s="232" t="s">
        <v>149</v>
      </c>
      <c r="E186" s="233" t="s">
        <v>323</v>
      </c>
      <c r="F186" s="234" t="s">
        <v>324</v>
      </c>
      <c r="G186" s="235" t="s">
        <v>160</v>
      </c>
      <c r="H186" s="236">
        <v>1</v>
      </c>
      <c r="I186" s="237"/>
      <c r="J186" s="238">
        <f>ROUND(I186*H186,2)</f>
        <v>0</v>
      </c>
      <c r="K186" s="239"/>
      <c r="L186" s="40"/>
      <c r="M186" s="240" t="s">
        <v>1</v>
      </c>
      <c r="N186" s="241" t="s">
        <v>43</v>
      </c>
      <c r="O186" s="87"/>
      <c r="P186" s="242">
        <f>O186*H186</f>
        <v>0</v>
      </c>
      <c r="Q186" s="242">
        <v>0</v>
      </c>
      <c r="R186" s="242">
        <f>Q186*H186</f>
        <v>0</v>
      </c>
      <c r="S186" s="242">
        <v>0</v>
      </c>
      <c r="T186" s="243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44" t="s">
        <v>147</v>
      </c>
      <c r="AT186" s="244" t="s">
        <v>149</v>
      </c>
      <c r="AU186" s="244" t="s">
        <v>85</v>
      </c>
      <c r="AY186" s="13" t="s">
        <v>148</v>
      </c>
      <c r="BE186" s="245">
        <f>IF(N186="základní",J186,0)</f>
        <v>0</v>
      </c>
      <c r="BF186" s="245">
        <f>IF(N186="snížená",J186,0)</f>
        <v>0</v>
      </c>
      <c r="BG186" s="245">
        <f>IF(N186="zákl. přenesená",J186,0)</f>
        <v>0</v>
      </c>
      <c r="BH186" s="245">
        <f>IF(N186="sníž. přenesená",J186,0)</f>
        <v>0</v>
      </c>
      <c r="BI186" s="245">
        <f>IF(N186="nulová",J186,0)</f>
        <v>0</v>
      </c>
      <c r="BJ186" s="13" t="s">
        <v>85</v>
      </c>
      <c r="BK186" s="245">
        <f>ROUND(I186*H186,2)</f>
        <v>0</v>
      </c>
      <c r="BL186" s="13" t="s">
        <v>147</v>
      </c>
      <c r="BM186" s="244" t="s">
        <v>327</v>
      </c>
    </row>
    <row r="187" s="2" customFormat="1" ht="44.25" customHeight="1">
      <c r="A187" s="34"/>
      <c r="B187" s="35"/>
      <c r="C187" s="232" t="s">
        <v>245</v>
      </c>
      <c r="D187" s="232" t="s">
        <v>149</v>
      </c>
      <c r="E187" s="233" t="s">
        <v>323</v>
      </c>
      <c r="F187" s="234" t="s">
        <v>324</v>
      </c>
      <c r="G187" s="235" t="s">
        <v>160</v>
      </c>
      <c r="H187" s="236">
        <v>1</v>
      </c>
      <c r="I187" s="237"/>
      <c r="J187" s="238">
        <f>ROUND(I187*H187,2)</f>
        <v>0</v>
      </c>
      <c r="K187" s="239"/>
      <c r="L187" s="40"/>
      <c r="M187" s="240" t="s">
        <v>1</v>
      </c>
      <c r="N187" s="241" t="s">
        <v>43</v>
      </c>
      <c r="O187" s="87"/>
      <c r="P187" s="242">
        <f>O187*H187</f>
        <v>0</v>
      </c>
      <c r="Q187" s="242">
        <v>0</v>
      </c>
      <c r="R187" s="242">
        <f>Q187*H187</f>
        <v>0</v>
      </c>
      <c r="S187" s="242">
        <v>0</v>
      </c>
      <c r="T187" s="243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44" t="s">
        <v>147</v>
      </c>
      <c r="AT187" s="244" t="s">
        <v>149</v>
      </c>
      <c r="AU187" s="244" t="s">
        <v>85</v>
      </c>
      <c r="AY187" s="13" t="s">
        <v>148</v>
      </c>
      <c r="BE187" s="245">
        <f>IF(N187="základní",J187,0)</f>
        <v>0</v>
      </c>
      <c r="BF187" s="245">
        <f>IF(N187="snížená",J187,0)</f>
        <v>0</v>
      </c>
      <c r="BG187" s="245">
        <f>IF(N187="zákl. přenesená",J187,0)</f>
        <v>0</v>
      </c>
      <c r="BH187" s="245">
        <f>IF(N187="sníž. přenesená",J187,0)</f>
        <v>0</v>
      </c>
      <c r="BI187" s="245">
        <f>IF(N187="nulová",J187,0)</f>
        <v>0</v>
      </c>
      <c r="BJ187" s="13" t="s">
        <v>85</v>
      </c>
      <c r="BK187" s="245">
        <f>ROUND(I187*H187,2)</f>
        <v>0</v>
      </c>
      <c r="BL187" s="13" t="s">
        <v>147</v>
      </c>
      <c r="BM187" s="244" t="s">
        <v>328</v>
      </c>
    </row>
    <row r="188" s="2" customFormat="1" ht="44.25" customHeight="1">
      <c r="A188" s="34"/>
      <c r="B188" s="35"/>
      <c r="C188" s="232" t="s">
        <v>329</v>
      </c>
      <c r="D188" s="232" t="s">
        <v>149</v>
      </c>
      <c r="E188" s="233" t="s">
        <v>330</v>
      </c>
      <c r="F188" s="234" t="s">
        <v>331</v>
      </c>
      <c r="G188" s="235" t="s">
        <v>160</v>
      </c>
      <c r="H188" s="236">
        <v>1</v>
      </c>
      <c r="I188" s="237"/>
      <c r="J188" s="238">
        <f>ROUND(I188*H188,2)</f>
        <v>0</v>
      </c>
      <c r="K188" s="239"/>
      <c r="L188" s="40"/>
      <c r="M188" s="240" t="s">
        <v>1</v>
      </c>
      <c r="N188" s="241" t="s">
        <v>43</v>
      </c>
      <c r="O188" s="87"/>
      <c r="P188" s="242">
        <f>O188*H188</f>
        <v>0</v>
      </c>
      <c r="Q188" s="242">
        <v>0</v>
      </c>
      <c r="R188" s="242">
        <f>Q188*H188</f>
        <v>0</v>
      </c>
      <c r="S188" s="242">
        <v>0</v>
      </c>
      <c r="T188" s="243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44" t="s">
        <v>147</v>
      </c>
      <c r="AT188" s="244" t="s">
        <v>149</v>
      </c>
      <c r="AU188" s="244" t="s">
        <v>85</v>
      </c>
      <c r="AY188" s="13" t="s">
        <v>148</v>
      </c>
      <c r="BE188" s="245">
        <f>IF(N188="základní",J188,0)</f>
        <v>0</v>
      </c>
      <c r="BF188" s="245">
        <f>IF(N188="snížená",J188,0)</f>
        <v>0</v>
      </c>
      <c r="BG188" s="245">
        <f>IF(N188="zákl. přenesená",J188,0)</f>
        <v>0</v>
      </c>
      <c r="BH188" s="245">
        <f>IF(N188="sníž. přenesená",J188,0)</f>
        <v>0</v>
      </c>
      <c r="BI188" s="245">
        <f>IF(N188="nulová",J188,0)</f>
        <v>0</v>
      </c>
      <c r="BJ188" s="13" t="s">
        <v>85</v>
      </c>
      <c r="BK188" s="245">
        <f>ROUND(I188*H188,2)</f>
        <v>0</v>
      </c>
      <c r="BL188" s="13" t="s">
        <v>147</v>
      </c>
      <c r="BM188" s="244" t="s">
        <v>332</v>
      </c>
    </row>
    <row r="189" s="2" customFormat="1" ht="44.25" customHeight="1">
      <c r="A189" s="34"/>
      <c r="B189" s="35"/>
      <c r="C189" s="232" t="s">
        <v>249</v>
      </c>
      <c r="D189" s="232" t="s">
        <v>149</v>
      </c>
      <c r="E189" s="233" t="s">
        <v>333</v>
      </c>
      <c r="F189" s="234" t="s">
        <v>334</v>
      </c>
      <c r="G189" s="235" t="s">
        <v>160</v>
      </c>
      <c r="H189" s="236">
        <v>1</v>
      </c>
      <c r="I189" s="237"/>
      <c r="J189" s="238">
        <f>ROUND(I189*H189,2)</f>
        <v>0</v>
      </c>
      <c r="K189" s="239"/>
      <c r="L189" s="40"/>
      <c r="M189" s="240" t="s">
        <v>1</v>
      </c>
      <c r="N189" s="241" t="s">
        <v>43</v>
      </c>
      <c r="O189" s="87"/>
      <c r="P189" s="242">
        <f>O189*H189</f>
        <v>0</v>
      </c>
      <c r="Q189" s="242">
        <v>0</v>
      </c>
      <c r="R189" s="242">
        <f>Q189*H189</f>
        <v>0</v>
      </c>
      <c r="S189" s="242">
        <v>0</v>
      </c>
      <c r="T189" s="243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44" t="s">
        <v>147</v>
      </c>
      <c r="AT189" s="244" t="s">
        <v>149</v>
      </c>
      <c r="AU189" s="244" t="s">
        <v>85</v>
      </c>
      <c r="AY189" s="13" t="s">
        <v>148</v>
      </c>
      <c r="BE189" s="245">
        <f>IF(N189="základní",J189,0)</f>
        <v>0</v>
      </c>
      <c r="BF189" s="245">
        <f>IF(N189="snížená",J189,0)</f>
        <v>0</v>
      </c>
      <c r="BG189" s="245">
        <f>IF(N189="zákl. přenesená",J189,0)</f>
        <v>0</v>
      </c>
      <c r="BH189" s="245">
        <f>IF(N189="sníž. přenesená",J189,0)</f>
        <v>0</v>
      </c>
      <c r="BI189" s="245">
        <f>IF(N189="nulová",J189,0)</f>
        <v>0</v>
      </c>
      <c r="BJ189" s="13" t="s">
        <v>85</v>
      </c>
      <c r="BK189" s="245">
        <f>ROUND(I189*H189,2)</f>
        <v>0</v>
      </c>
      <c r="BL189" s="13" t="s">
        <v>147</v>
      </c>
      <c r="BM189" s="244" t="s">
        <v>335</v>
      </c>
    </row>
    <row r="190" s="2" customFormat="1" ht="44.25" customHeight="1">
      <c r="A190" s="34"/>
      <c r="B190" s="35"/>
      <c r="C190" s="232" t="s">
        <v>336</v>
      </c>
      <c r="D190" s="232" t="s">
        <v>149</v>
      </c>
      <c r="E190" s="233" t="s">
        <v>333</v>
      </c>
      <c r="F190" s="234" t="s">
        <v>334</v>
      </c>
      <c r="G190" s="235" t="s">
        <v>160</v>
      </c>
      <c r="H190" s="236">
        <v>1</v>
      </c>
      <c r="I190" s="237"/>
      <c r="J190" s="238">
        <f>ROUND(I190*H190,2)</f>
        <v>0</v>
      </c>
      <c r="K190" s="239"/>
      <c r="L190" s="40"/>
      <c r="M190" s="240" t="s">
        <v>1</v>
      </c>
      <c r="N190" s="241" t="s">
        <v>43</v>
      </c>
      <c r="O190" s="87"/>
      <c r="P190" s="242">
        <f>O190*H190</f>
        <v>0</v>
      </c>
      <c r="Q190" s="242">
        <v>0</v>
      </c>
      <c r="R190" s="242">
        <f>Q190*H190</f>
        <v>0</v>
      </c>
      <c r="S190" s="242">
        <v>0</v>
      </c>
      <c r="T190" s="243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44" t="s">
        <v>147</v>
      </c>
      <c r="AT190" s="244" t="s">
        <v>149</v>
      </c>
      <c r="AU190" s="244" t="s">
        <v>85</v>
      </c>
      <c r="AY190" s="13" t="s">
        <v>148</v>
      </c>
      <c r="BE190" s="245">
        <f>IF(N190="základní",J190,0)</f>
        <v>0</v>
      </c>
      <c r="BF190" s="245">
        <f>IF(N190="snížená",J190,0)</f>
        <v>0</v>
      </c>
      <c r="BG190" s="245">
        <f>IF(N190="zákl. přenesená",J190,0)</f>
        <v>0</v>
      </c>
      <c r="BH190" s="245">
        <f>IF(N190="sníž. přenesená",J190,0)</f>
        <v>0</v>
      </c>
      <c r="BI190" s="245">
        <f>IF(N190="nulová",J190,0)</f>
        <v>0</v>
      </c>
      <c r="BJ190" s="13" t="s">
        <v>85</v>
      </c>
      <c r="BK190" s="245">
        <f>ROUND(I190*H190,2)</f>
        <v>0</v>
      </c>
      <c r="BL190" s="13" t="s">
        <v>147</v>
      </c>
      <c r="BM190" s="244" t="s">
        <v>337</v>
      </c>
    </row>
    <row r="191" s="2" customFormat="1" ht="44.25" customHeight="1">
      <c r="A191" s="34"/>
      <c r="B191" s="35"/>
      <c r="C191" s="232" t="s">
        <v>252</v>
      </c>
      <c r="D191" s="232" t="s">
        <v>149</v>
      </c>
      <c r="E191" s="233" t="s">
        <v>338</v>
      </c>
      <c r="F191" s="234" t="s">
        <v>339</v>
      </c>
      <c r="G191" s="235" t="s">
        <v>160</v>
      </c>
      <c r="H191" s="236">
        <v>1</v>
      </c>
      <c r="I191" s="237"/>
      <c r="J191" s="238">
        <f>ROUND(I191*H191,2)</f>
        <v>0</v>
      </c>
      <c r="K191" s="239"/>
      <c r="L191" s="40"/>
      <c r="M191" s="240" t="s">
        <v>1</v>
      </c>
      <c r="N191" s="241" t="s">
        <v>43</v>
      </c>
      <c r="O191" s="87"/>
      <c r="P191" s="242">
        <f>O191*H191</f>
        <v>0</v>
      </c>
      <c r="Q191" s="242">
        <v>0</v>
      </c>
      <c r="R191" s="242">
        <f>Q191*H191</f>
        <v>0</v>
      </c>
      <c r="S191" s="242">
        <v>0</v>
      </c>
      <c r="T191" s="243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44" t="s">
        <v>147</v>
      </c>
      <c r="AT191" s="244" t="s">
        <v>149</v>
      </c>
      <c r="AU191" s="244" t="s">
        <v>85</v>
      </c>
      <c r="AY191" s="13" t="s">
        <v>148</v>
      </c>
      <c r="BE191" s="245">
        <f>IF(N191="základní",J191,0)</f>
        <v>0</v>
      </c>
      <c r="BF191" s="245">
        <f>IF(N191="snížená",J191,0)</f>
        <v>0</v>
      </c>
      <c r="BG191" s="245">
        <f>IF(N191="zákl. přenesená",J191,0)</f>
        <v>0</v>
      </c>
      <c r="BH191" s="245">
        <f>IF(N191="sníž. přenesená",J191,0)</f>
        <v>0</v>
      </c>
      <c r="BI191" s="245">
        <f>IF(N191="nulová",J191,0)</f>
        <v>0</v>
      </c>
      <c r="BJ191" s="13" t="s">
        <v>85</v>
      </c>
      <c r="BK191" s="245">
        <f>ROUND(I191*H191,2)</f>
        <v>0</v>
      </c>
      <c r="BL191" s="13" t="s">
        <v>147</v>
      </c>
      <c r="BM191" s="244" t="s">
        <v>340</v>
      </c>
    </row>
    <row r="192" s="2" customFormat="1" ht="44.25" customHeight="1">
      <c r="A192" s="34"/>
      <c r="B192" s="35"/>
      <c r="C192" s="232" t="s">
        <v>341</v>
      </c>
      <c r="D192" s="232" t="s">
        <v>149</v>
      </c>
      <c r="E192" s="233" t="s">
        <v>342</v>
      </c>
      <c r="F192" s="234" t="s">
        <v>343</v>
      </c>
      <c r="G192" s="235" t="s">
        <v>160</v>
      </c>
      <c r="H192" s="236">
        <v>1</v>
      </c>
      <c r="I192" s="237"/>
      <c r="J192" s="238">
        <f>ROUND(I192*H192,2)</f>
        <v>0</v>
      </c>
      <c r="K192" s="239"/>
      <c r="L192" s="40"/>
      <c r="M192" s="240" t="s">
        <v>1</v>
      </c>
      <c r="N192" s="241" t="s">
        <v>43</v>
      </c>
      <c r="O192" s="87"/>
      <c r="P192" s="242">
        <f>O192*H192</f>
        <v>0</v>
      </c>
      <c r="Q192" s="242">
        <v>0</v>
      </c>
      <c r="R192" s="242">
        <f>Q192*H192</f>
        <v>0</v>
      </c>
      <c r="S192" s="242">
        <v>0</v>
      </c>
      <c r="T192" s="243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44" t="s">
        <v>147</v>
      </c>
      <c r="AT192" s="244" t="s">
        <v>149</v>
      </c>
      <c r="AU192" s="244" t="s">
        <v>85</v>
      </c>
      <c r="AY192" s="13" t="s">
        <v>148</v>
      </c>
      <c r="BE192" s="245">
        <f>IF(N192="základní",J192,0)</f>
        <v>0</v>
      </c>
      <c r="BF192" s="245">
        <f>IF(N192="snížená",J192,0)</f>
        <v>0</v>
      </c>
      <c r="BG192" s="245">
        <f>IF(N192="zákl. přenesená",J192,0)</f>
        <v>0</v>
      </c>
      <c r="BH192" s="245">
        <f>IF(N192="sníž. přenesená",J192,0)</f>
        <v>0</v>
      </c>
      <c r="BI192" s="245">
        <f>IF(N192="nulová",J192,0)</f>
        <v>0</v>
      </c>
      <c r="BJ192" s="13" t="s">
        <v>85</v>
      </c>
      <c r="BK192" s="245">
        <f>ROUND(I192*H192,2)</f>
        <v>0</v>
      </c>
      <c r="BL192" s="13" t="s">
        <v>147</v>
      </c>
      <c r="BM192" s="244" t="s">
        <v>344</v>
      </c>
    </row>
    <row r="193" s="2" customFormat="1" ht="44.25" customHeight="1">
      <c r="A193" s="34"/>
      <c r="B193" s="35"/>
      <c r="C193" s="232" t="s">
        <v>256</v>
      </c>
      <c r="D193" s="232" t="s">
        <v>149</v>
      </c>
      <c r="E193" s="233" t="s">
        <v>342</v>
      </c>
      <c r="F193" s="234" t="s">
        <v>343</v>
      </c>
      <c r="G193" s="235" t="s">
        <v>160</v>
      </c>
      <c r="H193" s="236">
        <v>1</v>
      </c>
      <c r="I193" s="237"/>
      <c r="J193" s="238">
        <f>ROUND(I193*H193,2)</f>
        <v>0</v>
      </c>
      <c r="K193" s="239"/>
      <c r="L193" s="40"/>
      <c r="M193" s="240" t="s">
        <v>1</v>
      </c>
      <c r="N193" s="241" t="s">
        <v>43</v>
      </c>
      <c r="O193" s="87"/>
      <c r="P193" s="242">
        <f>O193*H193</f>
        <v>0</v>
      </c>
      <c r="Q193" s="242">
        <v>0</v>
      </c>
      <c r="R193" s="242">
        <f>Q193*H193</f>
        <v>0</v>
      </c>
      <c r="S193" s="242">
        <v>0</v>
      </c>
      <c r="T193" s="243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44" t="s">
        <v>147</v>
      </c>
      <c r="AT193" s="244" t="s">
        <v>149</v>
      </c>
      <c r="AU193" s="244" t="s">
        <v>85</v>
      </c>
      <c r="AY193" s="13" t="s">
        <v>148</v>
      </c>
      <c r="BE193" s="245">
        <f>IF(N193="základní",J193,0)</f>
        <v>0</v>
      </c>
      <c r="BF193" s="245">
        <f>IF(N193="snížená",J193,0)</f>
        <v>0</v>
      </c>
      <c r="BG193" s="245">
        <f>IF(N193="zákl. přenesená",J193,0)</f>
        <v>0</v>
      </c>
      <c r="BH193" s="245">
        <f>IF(N193="sníž. přenesená",J193,0)</f>
        <v>0</v>
      </c>
      <c r="BI193" s="245">
        <f>IF(N193="nulová",J193,0)</f>
        <v>0</v>
      </c>
      <c r="BJ193" s="13" t="s">
        <v>85</v>
      </c>
      <c r="BK193" s="245">
        <f>ROUND(I193*H193,2)</f>
        <v>0</v>
      </c>
      <c r="BL193" s="13" t="s">
        <v>147</v>
      </c>
      <c r="BM193" s="244" t="s">
        <v>345</v>
      </c>
    </row>
    <row r="194" s="2" customFormat="1" ht="44.25" customHeight="1">
      <c r="A194" s="34"/>
      <c r="B194" s="35"/>
      <c r="C194" s="232" t="s">
        <v>346</v>
      </c>
      <c r="D194" s="232" t="s">
        <v>149</v>
      </c>
      <c r="E194" s="233" t="s">
        <v>342</v>
      </c>
      <c r="F194" s="234" t="s">
        <v>343</v>
      </c>
      <c r="G194" s="235" t="s">
        <v>160</v>
      </c>
      <c r="H194" s="236">
        <v>1</v>
      </c>
      <c r="I194" s="237"/>
      <c r="J194" s="238">
        <f>ROUND(I194*H194,2)</f>
        <v>0</v>
      </c>
      <c r="K194" s="239"/>
      <c r="L194" s="40"/>
      <c r="M194" s="240" t="s">
        <v>1</v>
      </c>
      <c r="N194" s="241" t="s">
        <v>43</v>
      </c>
      <c r="O194" s="87"/>
      <c r="P194" s="242">
        <f>O194*H194</f>
        <v>0</v>
      </c>
      <c r="Q194" s="242">
        <v>0</v>
      </c>
      <c r="R194" s="242">
        <f>Q194*H194</f>
        <v>0</v>
      </c>
      <c r="S194" s="242">
        <v>0</v>
      </c>
      <c r="T194" s="243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44" t="s">
        <v>147</v>
      </c>
      <c r="AT194" s="244" t="s">
        <v>149</v>
      </c>
      <c r="AU194" s="244" t="s">
        <v>85</v>
      </c>
      <c r="AY194" s="13" t="s">
        <v>148</v>
      </c>
      <c r="BE194" s="245">
        <f>IF(N194="základní",J194,0)</f>
        <v>0</v>
      </c>
      <c r="BF194" s="245">
        <f>IF(N194="snížená",J194,0)</f>
        <v>0</v>
      </c>
      <c r="BG194" s="245">
        <f>IF(N194="zákl. přenesená",J194,0)</f>
        <v>0</v>
      </c>
      <c r="BH194" s="245">
        <f>IF(N194="sníž. přenesená",J194,0)</f>
        <v>0</v>
      </c>
      <c r="BI194" s="245">
        <f>IF(N194="nulová",J194,0)</f>
        <v>0</v>
      </c>
      <c r="BJ194" s="13" t="s">
        <v>85</v>
      </c>
      <c r="BK194" s="245">
        <f>ROUND(I194*H194,2)</f>
        <v>0</v>
      </c>
      <c r="BL194" s="13" t="s">
        <v>147</v>
      </c>
      <c r="BM194" s="244" t="s">
        <v>347</v>
      </c>
    </row>
    <row r="195" s="2" customFormat="1" ht="44.25" customHeight="1">
      <c r="A195" s="34"/>
      <c r="B195" s="35"/>
      <c r="C195" s="232" t="s">
        <v>259</v>
      </c>
      <c r="D195" s="232" t="s">
        <v>149</v>
      </c>
      <c r="E195" s="233" t="s">
        <v>342</v>
      </c>
      <c r="F195" s="234" t="s">
        <v>343</v>
      </c>
      <c r="G195" s="235" t="s">
        <v>160</v>
      </c>
      <c r="H195" s="236">
        <v>1</v>
      </c>
      <c r="I195" s="237"/>
      <c r="J195" s="238">
        <f>ROUND(I195*H195,2)</f>
        <v>0</v>
      </c>
      <c r="K195" s="239"/>
      <c r="L195" s="40"/>
      <c r="M195" s="240" t="s">
        <v>1</v>
      </c>
      <c r="N195" s="241" t="s">
        <v>43</v>
      </c>
      <c r="O195" s="87"/>
      <c r="P195" s="242">
        <f>O195*H195</f>
        <v>0</v>
      </c>
      <c r="Q195" s="242">
        <v>0</v>
      </c>
      <c r="R195" s="242">
        <f>Q195*H195</f>
        <v>0</v>
      </c>
      <c r="S195" s="242">
        <v>0</v>
      </c>
      <c r="T195" s="243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44" t="s">
        <v>147</v>
      </c>
      <c r="AT195" s="244" t="s">
        <v>149</v>
      </c>
      <c r="AU195" s="244" t="s">
        <v>85</v>
      </c>
      <c r="AY195" s="13" t="s">
        <v>148</v>
      </c>
      <c r="BE195" s="245">
        <f>IF(N195="základní",J195,0)</f>
        <v>0</v>
      </c>
      <c r="BF195" s="245">
        <f>IF(N195="snížená",J195,0)</f>
        <v>0</v>
      </c>
      <c r="BG195" s="245">
        <f>IF(N195="zákl. přenesená",J195,0)</f>
        <v>0</v>
      </c>
      <c r="BH195" s="245">
        <f>IF(N195="sníž. přenesená",J195,0)</f>
        <v>0</v>
      </c>
      <c r="BI195" s="245">
        <f>IF(N195="nulová",J195,0)</f>
        <v>0</v>
      </c>
      <c r="BJ195" s="13" t="s">
        <v>85</v>
      </c>
      <c r="BK195" s="245">
        <f>ROUND(I195*H195,2)</f>
        <v>0</v>
      </c>
      <c r="BL195" s="13" t="s">
        <v>147</v>
      </c>
      <c r="BM195" s="244" t="s">
        <v>348</v>
      </c>
    </row>
    <row r="196" s="2" customFormat="1" ht="44.25" customHeight="1">
      <c r="A196" s="34"/>
      <c r="B196" s="35"/>
      <c r="C196" s="232" t="s">
        <v>349</v>
      </c>
      <c r="D196" s="232" t="s">
        <v>149</v>
      </c>
      <c r="E196" s="233" t="s">
        <v>342</v>
      </c>
      <c r="F196" s="234" t="s">
        <v>343</v>
      </c>
      <c r="G196" s="235" t="s">
        <v>160</v>
      </c>
      <c r="H196" s="236">
        <v>1</v>
      </c>
      <c r="I196" s="237"/>
      <c r="J196" s="238">
        <f>ROUND(I196*H196,2)</f>
        <v>0</v>
      </c>
      <c r="K196" s="239"/>
      <c r="L196" s="40"/>
      <c r="M196" s="240" t="s">
        <v>1</v>
      </c>
      <c r="N196" s="241" t="s">
        <v>43</v>
      </c>
      <c r="O196" s="87"/>
      <c r="P196" s="242">
        <f>O196*H196</f>
        <v>0</v>
      </c>
      <c r="Q196" s="242">
        <v>0</v>
      </c>
      <c r="R196" s="242">
        <f>Q196*H196</f>
        <v>0</v>
      </c>
      <c r="S196" s="242">
        <v>0</v>
      </c>
      <c r="T196" s="243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44" t="s">
        <v>147</v>
      </c>
      <c r="AT196" s="244" t="s">
        <v>149</v>
      </c>
      <c r="AU196" s="244" t="s">
        <v>85</v>
      </c>
      <c r="AY196" s="13" t="s">
        <v>148</v>
      </c>
      <c r="BE196" s="245">
        <f>IF(N196="základní",J196,0)</f>
        <v>0</v>
      </c>
      <c r="BF196" s="245">
        <f>IF(N196="snížená",J196,0)</f>
        <v>0</v>
      </c>
      <c r="BG196" s="245">
        <f>IF(N196="zákl. přenesená",J196,0)</f>
        <v>0</v>
      </c>
      <c r="BH196" s="245">
        <f>IF(N196="sníž. přenesená",J196,0)</f>
        <v>0</v>
      </c>
      <c r="BI196" s="245">
        <f>IF(N196="nulová",J196,0)</f>
        <v>0</v>
      </c>
      <c r="BJ196" s="13" t="s">
        <v>85</v>
      </c>
      <c r="BK196" s="245">
        <f>ROUND(I196*H196,2)</f>
        <v>0</v>
      </c>
      <c r="BL196" s="13" t="s">
        <v>147</v>
      </c>
      <c r="BM196" s="244" t="s">
        <v>350</v>
      </c>
    </row>
    <row r="197" s="2" customFormat="1" ht="44.25" customHeight="1">
      <c r="A197" s="34"/>
      <c r="B197" s="35"/>
      <c r="C197" s="232" t="s">
        <v>263</v>
      </c>
      <c r="D197" s="232" t="s">
        <v>149</v>
      </c>
      <c r="E197" s="233" t="s">
        <v>351</v>
      </c>
      <c r="F197" s="234" t="s">
        <v>352</v>
      </c>
      <c r="G197" s="235" t="s">
        <v>160</v>
      </c>
      <c r="H197" s="236">
        <v>1</v>
      </c>
      <c r="I197" s="237"/>
      <c r="J197" s="238">
        <f>ROUND(I197*H197,2)</f>
        <v>0</v>
      </c>
      <c r="K197" s="239"/>
      <c r="L197" s="40"/>
      <c r="M197" s="250" t="s">
        <v>1</v>
      </c>
      <c r="N197" s="251" t="s">
        <v>43</v>
      </c>
      <c r="O197" s="252"/>
      <c r="P197" s="253">
        <f>O197*H197</f>
        <v>0</v>
      </c>
      <c r="Q197" s="253">
        <v>0</v>
      </c>
      <c r="R197" s="253">
        <f>Q197*H197</f>
        <v>0</v>
      </c>
      <c r="S197" s="253">
        <v>0</v>
      </c>
      <c r="T197" s="254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44" t="s">
        <v>147</v>
      </c>
      <c r="AT197" s="244" t="s">
        <v>149</v>
      </c>
      <c r="AU197" s="244" t="s">
        <v>85</v>
      </c>
      <c r="AY197" s="13" t="s">
        <v>148</v>
      </c>
      <c r="BE197" s="245">
        <f>IF(N197="základní",J197,0)</f>
        <v>0</v>
      </c>
      <c r="BF197" s="245">
        <f>IF(N197="snížená",J197,0)</f>
        <v>0</v>
      </c>
      <c r="BG197" s="245">
        <f>IF(N197="zákl. přenesená",J197,0)</f>
        <v>0</v>
      </c>
      <c r="BH197" s="245">
        <f>IF(N197="sníž. přenesená",J197,0)</f>
        <v>0</v>
      </c>
      <c r="BI197" s="245">
        <f>IF(N197="nulová",J197,0)</f>
        <v>0</v>
      </c>
      <c r="BJ197" s="13" t="s">
        <v>85</v>
      </c>
      <c r="BK197" s="245">
        <f>ROUND(I197*H197,2)</f>
        <v>0</v>
      </c>
      <c r="BL197" s="13" t="s">
        <v>147</v>
      </c>
      <c r="BM197" s="244" t="s">
        <v>353</v>
      </c>
    </row>
    <row r="198" s="2" customFormat="1" ht="6.96" customHeight="1">
      <c r="A198" s="34"/>
      <c r="B198" s="62"/>
      <c r="C198" s="63"/>
      <c r="D198" s="63"/>
      <c r="E198" s="63"/>
      <c r="F198" s="63"/>
      <c r="G198" s="63"/>
      <c r="H198" s="63"/>
      <c r="I198" s="188"/>
      <c r="J198" s="63"/>
      <c r="K198" s="63"/>
      <c r="L198" s="40"/>
      <c r="M198" s="34"/>
      <c r="O198" s="34"/>
      <c r="P198" s="34"/>
      <c r="Q198" s="34"/>
      <c r="R198" s="34"/>
      <c r="S198" s="34"/>
      <c r="T198" s="34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</row>
  </sheetData>
  <sheetProtection sheet="1" autoFilter="0" formatColumns="0" formatRows="0" objects="1" scenarios="1" spinCount="100000" saltValue="aNTZgeO7sLB1l+yZ657GtKdDM096uHnnMBOiYfgiO2X6OjFHYEim3/C1yxleWU6lrMASwVQjKjVkq0J69jgjrQ==" hashValue="B1pOE4Axatme7iFWrLAMZVMWLFHBngKy9RPby8zJglcjhTfNki8eeLQNm3XCes38Z4+tjkhX3w12/diDwI1AHA==" algorithmName="SHA-512" password="C1E4"/>
  <autoFilter ref="C121:K19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2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95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5"/>
      <c r="J3" s="144"/>
      <c r="K3" s="144"/>
      <c r="L3" s="16"/>
      <c r="AT3" s="13" t="s">
        <v>87</v>
      </c>
    </row>
    <row r="4" s="1" customFormat="1" ht="24.96" customHeight="1">
      <c r="B4" s="16"/>
      <c r="D4" s="146" t="s">
        <v>120</v>
      </c>
      <c r="I4" s="142"/>
      <c r="L4" s="16"/>
      <c r="M4" s="147" t="s">
        <v>10</v>
      </c>
      <c r="AT4" s="13" t="s">
        <v>4</v>
      </c>
    </row>
    <row r="5" s="1" customFormat="1" ht="6.96" customHeight="1">
      <c r="B5" s="16"/>
      <c r="I5" s="142"/>
      <c r="L5" s="16"/>
    </row>
    <row r="6" s="1" customFormat="1" ht="12" customHeight="1">
      <c r="B6" s="16"/>
      <c r="D6" s="148" t="s">
        <v>16</v>
      </c>
      <c r="I6" s="142"/>
      <c r="L6" s="16"/>
    </row>
    <row r="7" s="1" customFormat="1" ht="16.5" customHeight="1">
      <c r="B7" s="16"/>
      <c r="E7" s="149" t="str">
        <f>'Rekapitulace zakázky'!K6</f>
        <v>Pravidelná kontrola plynových zařízení v obvodu OŘ Praha</v>
      </c>
      <c r="F7" s="148"/>
      <c r="G7" s="148"/>
      <c r="H7" s="148"/>
      <c r="I7" s="142"/>
      <c r="L7" s="16"/>
    </row>
    <row r="8" s="1" customFormat="1" ht="12" customHeight="1">
      <c r="B8" s="16"/>
      <c r="D8" s="148" t="s">
        <v>121</v>
      </c>
      <c r="I8" s="142"/>
      <c r="L8" s="16"/>
    </row>
    <row r="9" s="2" customFormat="1" ht="16.5" customHeight="1">
      <c r="A9" s="34"/>
      <c r="B9" s="40"/>
      <c r="C9" s="34"/>
      <c r="D9" s="34"/>
      <c r="E9" s="149" t="s">
        <v>122</v>
      </c>
      <c r="F9" s="34"/>
      <c r="G9" s="34"/>
      <c r="H9" s="34"/>
      <c r="I9" s="150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8" t="s">
        <v>123</v>
      </c>
      <c r="E10" s="34"/>
      <c r="F10" s="34"/>
      <c r="G10" s="34"/>
      <c r="H10" s="34"/>
      <c r="I10" s="150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51" t="s">
        <v>354</v>
      </c>
      <c r="F11" s="34"/>
      <c r="G11" s="34"/>
      <c r="H11" s="34"/>
      <c r="I11" s="150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150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8" t="s">
        <v>18</v>
      </c>
      <c r="E13" s="34"/>
      <c r="F13" s="137" t="s">
        <v>1</v>
      </c>
      <c r="G13" s="34"/>
      <c r="H13" s="34"/>
      <c r="I13" s="152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8" t="s">
        <v>20</v>
      </c>
      <c r="E14" s="34"/>
      <c r="F14" s="137" t="s">
        <v>355</v>
      </c>
      <c r="G14" s="34"/>
      <c r="H14" s="34"/>
      <c r="I14" s="152" t="s">
        <v>22</v>
      </c>
      <c r="J14" s="153" t="str">
        <f>'Rekapitulace zakázky'!AN8</f>
        <v>1. 6. 2020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150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8" t="s">
        <v>24</v>
      </c>
      <c r="E16" s="34"/>
      <c r="F16" s="34"/>
      <c r="G16" s="34"/>
      <c r="H16" s="34"/>
      <c r="I16" s="152" t="s">
        <v>25</v>
      </c>
      <c r="J16" s="137" t="str">
        <f>IF('Rekapitulace zakázky'!AN10="","",'Rekapitulace zakázky'!AN10)</f>
        <v>70994234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tr">
        <f>IF('Rekapitulace zakázky'!E11="","",'Rekapitulace zakázky'!E11)</f>
        <v>Správa železnic, státní organizace</v>
      </c>
      <c r="F17" s="34"/>
      <c r="G17" s="34"/>
      <c r="H17" s="34"/>
      <c r="I17" s="152" t="s">
        <v>28</v>
      </c>
      <c r="J17" s="137" t="str">
        <f>IF('Rekapitulace zakázky'!AN11="","",'Rekapitulace zakázky'!AN11)</f>
        <v>CZ70994234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150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8" t="s">
        <v>30</v>
      </c>
      <c r="E19" s="34"/>
      <c r="F19" s="34"/>
      <c r="G19" s="34"/>
      <c r="H19" s="34"/>
      <c r="I19" s="152" t="s">
        <v>25</v>
      </c>
      <c r="J19" s="29" t="str">
        <f>'Rekapitulace zakázky'!AN13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zakázky'!E14</f>
        <v>Vyplň údaj</v>
      </c>
      <c r="F20" s="137"/>
      <c r="G20" s="137"/>
      <c r="H20" s="137"/>
      <c r="I20" s="152" t="s">
        <v>28</v>
      </c>
      <c r="J20" s="29" t="str">
        <f>'Rekapitulace zakázky'!AN14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150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8" t="s">
        <v>32</v>
      </c>
      <c r="E22" s="34"/>
      <c r="F22" s="34"/>
      <c r="G22" s="34"/>
      <c r="H22" s="34"/>
      <c r="I22" s="152" t="s">
        <v>25</v>
      </c>
      <c r="J22" s="137" t="str">
        <f>IF('Rekapitulace zakázky'!AN16="","",'Rekapitulace zakázky'!AN16)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zakázky'!E17="","",'Rekapitulace zakázky'!E17)</f>
        <v xml:space="preserve"> </v>
      </c>
      <c r="F23" s="34"/>
      <c r="G23" s="34"/>
      <c r="H23" s="34"/>
      <c r="I23" s="152" t="s">
        <v>28</v>
      </c>
      <c r="J23" s="137" t="str">
        <f>IF('Rekapitulace zakázky'!AN17="","",'Rekapitulace zakázky'!AN17)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150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8" t="s">
        <v>35</v>
      </c>
      <c r="E25" s="34"/>
      <c r="F25" s="34"/>
      <c r="G25" s="34"/>
      <c r="H25" s="34"/>
      <c r="I25" s="152" t="s">
        <v>25</v>
      </c>
      <c r="J25" s="137" t="str">
        <f>IF('Rekapitulace zakázky'!AN19="","",'Rekapitulace zakázky'!AN19)</f>
        <v/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tr">
        <f>IF('Rekapitulace zakázky'!E20="","",'Rekapitulace zakázky'!E20)</f>
        <v>L. Ulrich, DiS</v>
      </c>
      <c r="F26" s="34"/>
      <c r="G26" s="34"/>
      <c r="H26" s="34"/>
      <c r="I26" s="152" t="s">
        <v>28</v>
      </c>
      <c r="J26" s="137" t="str">
        <f>IF('Rekapitulace zakázky'!AN20="","",'Rekapitulace zakázky'!AN20)</f>
        <v/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150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8" t="s">
        <v>37</v>
      </c>
      <c r="E28" s="34"/>
      <c r="F28" s="34"/>
      <c r="G28" s="34"/>
      <c r="H28" s="34"/>
      <c r="I28" s="150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7"/>
      <c r="J29" s="154"/>
      <c r="K29" s="154"/>
      <c r="L29" s="158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150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9"/>
      <c r="E31" s="159"/>
      <c r="F31" s="159"/>
      <c r="G31" s="159"/>
      <c r="H31" s="159"/>
      <c r="I31" s="160"/>
      <c r="J31" s="159"/>
      <c r="K31" s="159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61" t="s">
        <v>38</v>
      </c>
      <c r="E32" s="34"/>
      <c r="F32" s="34"/>
      <c r="G32" s="34"/>
      <c r="H32" s="34"/>
      <c r="I32" s="150"/>
      <c r="J32" s="162">
        <f>ROUND(J122,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9"/>
      <c r="E33" s="159"/>
      <c r="F33" s="159"/>
      <c r="G33" s="159"/>
      <c r="H33" s="159"/>
      <c r="I33" s="160"/>
      <c r="J33" s="159"/>
      <c r="K33" s="159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63" t="s">
        <v>40</v>
      </c>
      <c r="G34" s="34"/>
      <c r="H34" s="34"/>
      <c r="I34" s="164" t="s">
        <v>39</v>
      </c>
      <c r="J34" s="163" t="s">
        <v>41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65" t="s">
        <v>42</v>
      </c>
      <c r="E35" s="148" t="s">
        <v>43</v>
      </c>
      <c r="F35" s="166">
        <f>ROUND((SUM(BE122:BE201)),  2)</f>
        <v>0</v>
      </c>
      <c r="G35" s="34"/>
      <c r="H35" s="34"/>
      <c r="I35" s="167">
        <v>0.20999999999999999</v>
      </c>
      <c r="J35" s="166">
        <f>ROUND(((SUM(BE122:BE201))*I35),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8" t="s">
        <v>44</v>
      </c>
      <c r="F36" s="166">
        <f>ROUND((SUM(BF122:BF201)),  2)</f>
        <v>0</v>
      </c>
      <c r="G36" s="34"/>
      <c r="H36" s="34"/>
      <c r="I36" s="167">
        <v>0.14999999999999999</v>
      </c>
      <c r="J36" s="166">
        <f>ROUND(((SUM(BF122:BF201))*I36),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8" t="s">
        <v>45</v>
      </c>
      <c r="F37" s="166">
        <f>ROUND((SUM(BG122:BG201)),  2)</f>
        <v>0</v>
      </c>
      <c r="G37" s="34"/>
      <c r="H37" s="34"/>
      <c r="I37" s="167">
        <v>0.20999999999999999</v>
      </c>
      <c r="J37" s="166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8" t="s">
        <v>46</v>
      </c>
      <c r="F38" s="166">
        <f>ROUND((SUM(BH122:BH201)),  2)</f>
        <v>0</v>
      </c>
      <c r="G38" s="34"/>
      <c r="H38" s="34"/>
      <c r="I38" s="167">
        <v>0.14999999999999999</v>
      </c>
      <c r="J38" s="166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8" t="s">
        <v>47</v>
      </c>
      <c r="F39" s="166">
        <f>ROUND((SUM(BI122:BI201)),  2)</f>
        <v>0</v>
      </c>
      <c r="G39" s="34"/>
      <c r="H39" s="34"/>
      <c r="I39" s="167">
        <v>0</v>
      </c>
      <c r="J39" s="166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150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8"/>
      <c r="D41" s="169" t="s">
        <v>48</v>
      </c>
      <c r="E41" s="170"/>
      <c r="F41" s="170"/>
      <c r="G41" s="171" t="s">
        <v>49</v>
      </c>
      <c r="H41" s="172" t="s">
        <v>50</v>
      </c>
      <c r="I41" s="173"/>
      <c r="J41" s="174">
        <f>SUM(J32:J39)</f>
        <v>0</v>
      </c>
      <c r="K41" s="175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150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I43" s="142"/>
      <c r="L43" s="16"/>
    </row>
    <row r="44" s="1" customFormat="1" ht="14.4" customHeight="1">
      <c r="B44" s="16"/>
      <c r="I44" s="142"/>
      <c r="L44" s="16"/>
    </row>
    <row r="45" s="1" customFormat="1" ht="14.4" customHeight="1">
      <c r="B45" s="16"/>
      <c r="I45" s="142"/>
      <c r="L45" s="16"/>
    </row>
    <row r="46" s="1" customFormat="1" ht="14.4" customHeight="1">
      <c r="B46" s="16"/>
      <c r="I46" s="142"/>
      <c r="L46" s="16"/>
    </row>
    <row r="47" s="1" customFormat="1" ht="14.4" customHeight="1">
      <c r="B47" s="16"/>
      <c r="I47" s="142"/>
      <c r="L47" s="16"/>
    </row>
    <row r="48" s="1" customFormat="1" ht="14.4" customHeight="1">
      <c r="B48" s="16"/>
      <c r="I48" s="142"/>
      <c r="L48" s="16"/>
    </row>
    <row r="49" s="1" customFormat="1" ht="14.4" customHeight="1">
      <c r="B49" s="16"/>
      <c r="I49" s="142"/>
      <c r="L49" s="16"/>
    </row>
    <row r="50" s="2" customFormat="1" ht="14.4" customHeight="1">
      <c r="B50" s="59"/>
      <c r="D50" s="176" t="s">
        <v>51</v>
      </c>
      <c r="E50" s="177"/>
      <c r="F50" s="177"/>
      <c r="G50" s="176" t="s">
        <v>52</v>
      </c>
      <c r="H50" s="177"/>
      <c r="I50" s="178"/>
      <c r="J50" s="177"/>
      <c r="K50" s="177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9" t="s">
        <v>53</v>
      </c>
      <c r="E61" s="180"/>
      <c r="F61" s="181" t="s">
        <v>54</v>
      </c>
      <c r="G61" s="179" t="s">
        <v>53</v>
      </c>
      <c r="H61" s="180"/>
      <c r="I61" s="182"/>
      <c r="J61" s="183" t="s">
        <v>54</v>
      </c>
      <c r="K61" s="180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76" t="s">
        <v>55</v>
      </c>
      <c r="E65" s="184"/>
      <c r="F65" s="184"/>
      <c r="G65" s="176" t="s">
        <v>56</v>
      </c>
      <c r="H65" s="184"/>
      <c r="I65" s="185"/>
      <c r="J65" s="184"/>
      <c r="K65" s="18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9" t="s">
        <v>53</v>
      </c>
      <c r="E76" s="180"/>
      <c r="F76" s="181" t="s">
        <v>54</v>
      </c>
      <c r="G76" s="179" t="s">
        <v>53</v>
      </c>
      <c r="H76" s="180"/>
      <c r="I76" s="182"/>
      <c r="J76" s="183" t="s">
        <v>54</v>
      </c>
      <c r="K76" s="180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86"/>
      <c r="C77" s="187"/>
      <c r="D77" s="187"/>
      <c r="E77" s="187"/>
      <c r="F77" s="187"/>
      <c r="G77" s="187"/>
      <c r="H77" s="187"/>
      <c r="I77" s="188"/>
      <c r="J77" s="187"/>
      <c r="K77" s="187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89"/>
      <c r="C81" s="190"/>
      <c r="D81" s="190"/>
      <c r="E81" s="190"/>
      <c r="F81" s="190"/>
      <c r="G81" s="190"/>
      <c r="H81" s="190"/>
      <c r="I81" s="191"/>
      <c r="J81" s="190"/>
      <c r="K81" s="190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125</v>
      </c>
      <c r="D82" s="36"/>
      <c r="E82" s="36"/>
      <c r="F82" s="36"/>
      <c r="G82" s="36"/>
      <c r="H82" s="36"/>
      <c r="I82" s="150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150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150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92" t="str">
        <f>E7</f>
        <v>Pravidelná kontrola plynových zařízení v obvodu OŘ Praha</v>
      </c>
      <c r="F85" s="28"/>
      <c r="G85" s="28"/>
      <c r="H85" s="28"/>
      <c r="I85" s="150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121</v>
      </c>
      <c r="D86" s="18"/>
      <c r="E86" s="18"/>
      <c r="F86" s="18"/>
      <c r="G86" s="18"/>
      <c r="H86" s="18"/>
      <c r="I86" s="142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92" t="s">
        <v>122</v>
      </c>
      <c r="F87" s="36"/>
      <c r="G87" s="36"/>
      <c r="H87" s="36"/>
      <c r="I87" s="150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123</v>
      </c>
      <c r="D88" s="36"/>
      <c r="E88" s="36"/>
      <c r="F88" s="36"/>
      <c r="G88" s="36"/>
      <c r="H88" s="36"/>
      <c r="I88" s="150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001.2 - okr. Kolín</v>
      </c>
      <c r="F89" s="36"/>
      <c r="G89" s="36"/>
      <c r="H89" s="36"/>
      <c r="I89" s="150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150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okres Kolín</v>
      </c>
      <c r="G91" s="36"/>
      <c r="H91" s="36"/>
      <c r="I91" s="152" t="s">
        <v>22</v>
      </c>
      <c r="J91" s="75" t="str">
        <f>IF(J14="","",J14)</f>
        <v>1. 6. 2020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150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>Správa železnic, státní organizace</v>
      </c>
      <c r="G93" s="36"/>
      <c r="H93" s="36"/>
      <c r="I93" s="152" t="s">
        <v>32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30</v>
      </c>
      <c r="D94" s="36"/>
      <c r="E94" s="36"/>
      <c r="F94" s="23" t="str">
        <f>IF(E20="","",E20)</f>
        <v>Vyplň údaj</v>
      </c>
      <c r="G94" s="36"/>
      <c r="H94" s="36"/>
      <c r="I94" s="152" t="s">
        <v>35</v>
      </c>
      <c r="J94" s="32" t="str">
        <f>E26</f>
        <v>L. Ulrich, DiS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150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93" t="s">
        <v>126</v>
      </c>
      <c r="D96" s="194"/>
      <c r="E96" s="194"/>
      <c r="F96" s="194"/>
      <c r="G96" s="194"/>
      <c r="H96" s="194"/>
      <c r="I96" s="195"/>
      <c r="J96" s="196" t="s">
        <v>127</v>
      </c>
      <c r="K96" s="194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150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97" t="s">
        <v>128</v>
      </c>
      <c r="D98" s="36"/>
      <c r="E98" s="36"/>
      <c r="F98" s="36"/>
      <c r="G98" s="36"/>
      <c r="H98" s="36"/>
      <c r="I98" s="150"/>
      <c r="J98" s="106">
        <f>J122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129</v>
      </c>
    </row>
    <row r="99" s="9" customFormat="1" ht="24.96" customHeight="1">
      <c r="A99" s="9"/>
      <c r="B99" s="198"/>
      <c r="C99" s="199"/>
      <c r="D99" s="200" t="s">
        <v>130</v>
      </c>
      <c r="E99" s="201"/>
      <c r="F99" s="201"/>
      <c r="G99" s="201"/>
      <c r="H99" s="201"/>
      <c r="I99" s="202"/>
      <c r="J99" s="203">
        <f>J123</f>
        <v>0</v>
      </c>
      <c r="K99" s="199"/>
      <c r="L99" s="20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98"/>
      <c r="C100" s="199"/>
      <c r="D100" s="200" t="s">
        <v>131</v>
      </c>
      <c r="E100" s="201"/>
      <c r="F100" s="201"/>
      <c r="G100" s="201"/>
      <c r="H100" s="201"/>
      <c r="I100" s="202"/>
      <c r="J100" s="203">
        <f>J126</f>
        <v>0</v>
      </c>
      <c r="K100" s="199"/>
      <c r="L100" s="20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4"/>
      <c r="B101" s="35"/>
      <c r="C101" s="36"/>
      <c r="D101" s="36"/>
      <c r="E101" s="36"/>
      <c r="F101" s="36"/>
      <c r="G101" s="36"/>
      <c r="H101" s="36"/>
      <c r="I101" s="150"/>
      <c r="J101" s="36"/>
      <c r="K101" s="36"/>
      <c r="L101" s="59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="2" customFormat="1" ht="6.96" customHeight="1">
      <c r="A102" s="34"/>
      <c r="B102" s="62"/>
      <c r="C102" s="63"/>
      <c r="D102" s="63"/>
      <c r="E102" s="63"/>
      <c r="F102" s="63"/>
      <c r="G102" s="63"/>
      <c r="H102" s="63"/>
      <c r="I102" s="188"/>
      <c r="J102" s="63"/>
      <c r="K102" s="63"/>
      <c r="L102" s="59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="2" customFormat="1" ht="6.96" customHeight="1">
      <c r="A106" s="34"/>
      <c r="B106" s="64"/>
      <c r="C106" s="65"/>
      <c r="D106" s="65"/>
      <c r="E106" s="65"/>
      <c r="F106" s="65"/>
      <c r="G106" s="65"/>
      <c r="H106" s="65"/>
      <c r="I106" s="191"/>
      <c r="J106" s="65"/>
      <c r="K106" s="65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24.96" customHeight="1">
      <c r="A107" s="34"/>
      <c r="B107" s="35"/>
      <c r="C107" s="19" t="s">
        <v>132</v>
      </c>
      <c r="D107" s="36"/>
      <c r="E107" s="36"/>
      <c r="F107" s="36"/>
      <c r="G107" s="36"/>
      <c r="H107" s="36"/>
      <c r="I107" s="150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6.96" customHeight="1">
      <c r="A108" s="34"/>
      <c r="B108" s="35"/>
      <c r="C108" s="36"/>
      <c r="D108" s="36"/>
      <c r="E108" s="36"/>
      <c r="F108" s="36"/>
      <c r="G108" s="36"/>
      <c r="H108" s="36"/>
      <c r="I108" s="150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16</v>
      </c>
      <c r="D109" s="36"/>
      <c r="E109" s="36"/>
      <c r="F109" s="36"/>
      <c r="G109" s="36"/>
      <c r="H109" s="36"/>
      <c r="I109" s="150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6.5" customHeight="1">
      <c r="A110" s="34"/>
      <c r="B110" s="35"/>
      <c r="C110" s="36"/>
      <c r="D110" s="36"/>
      <c r="E110" s="192" t="str">
        <f>E7</f>
        <v>Pravidelná kontrola plynových zařízení v obvodu OŘ Praha</v>
      </c>
      <c r="F110" s="28"/>
      <c r="G110" s="28"/>
      <c r="H110" s="28"/>
      <c r="I110" s="150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1" customFormat="1" ht="12" customHeight="1">
      <c r="B111" s="17"/>
      <c r="C111" s="28" t="s">
        <v>121</v>
      </c>
      <c r="D111" s="18"/>
      <c r="E111" s="18"/>
      <c r="F111" s="18"/>
      <c r="G111" s="18"/>
      <c r="H111" s="18"/>
      <c r="I111" s="142"/>
      <c r="J111" s="18"/>
      <c r="K111" s="18"/>
      <c r="L111" s="16"/>
    </row>
    <row r="112" s="2" customFormat="1" ht="16.5" customHeight="1">
      <c r="A112" s="34"/>
      <c r="B112" s="35"/>
      <c r="C112" s="36"/>
      <c r="D112" s="36"/>
      <c r="E112" s="192" t="s">
        <v>122</v>
      </c>
      <c r="F112" s="36"/>
      <c r="G112" s="36"/>
      <c r="H112" s="36"/>
      <c r="I112" s="150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2" customHeight="1">
      <c r="A113" s="34"/>
      <c r="B113" s="35"/>
      <c r="C113" s="28" t="s">
        <v>123</v>
      </c>
      <c r="D113" s="36"/>
      <c r="E113" s="36"/>
      <c r="F113" s="36"/>
      <c r="G113" s="36"/>
      <c r="H113" s="36"/>
      <c r="I113" s="150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6.5" customHeight="1">
      <c r="A114" s="34"/>
      <c r="B114" s="35"/>
      <c r="C114" s="36"/>
      <c r="D114" s="36"/>
      <c r="E114" s="72" t="str">
        <f>E11</f>
        <v>001.2 - okr. Kolín</v>
      </c>
      <c r="F114" s="36"/>
      <c r="G114" s="36"/>
      <c r="H114" s="36"/>
      <c r="I114" s="150"/>
      <c r="J114" s="36"/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150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2" customHeight="1">
      <c r="A116" s="34"/>
      <c r="B116" s="35"/>
      <c r="C116" s="28" t="s">
        <v>20</v>
      </c>
      <c r="D116" s="36"/>
      <c r="E116" s="36"/>
      <c r="F116" s="23" t="str">
        <f>F14</f>
        <v>okres Kolín</v>
      </c>
      <c r="G116" s="36"/>
      <c r="H116" s="36"/>
      <c r="I116" s="152" t="s">
        <v>22</v>
      </c>
      <c r="J116" s="75" t="str">
        <f>IF(J14="","",J14)</f>
        <v>1. 6. 2020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6.96" customHeight="1">
      <c r="A117" s="34"/>
      <c r="B117" s="35"/>
      <c r="C117" s="36"/>
      <c r="D117" s="36"/>
      <c r="E117" s="36"/>
      <c r="F117" s="36"/>
      <c r="G117" s="36"/>
      <c r="H117" s="36"/>
      <c r="I117" s="150"/>
      <c r="J117" s="36"/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5.15" customHeight="1">
      <c r="A118" s="34"/>
      <c r="B118" s="35"/>
      <c r="C118" s="28" t="s">
        <v>24</v>
      </c>
      <c r="D118" s="36"/>
      <c r="E118" s="36"/>
      <c r="F118" s="23" t="str">
        <f>E17</f>
        <v>Správa železnic, státní organizace</v>
      </c>
      <c r="G118" s="36"/>
      <c r="H118" s="36"/>
      <c r="I118" s="152" t="s">
        <v>32</v>
      </c>
      <c r="J118" s="32" t="str">
        <f>E23</f>
        <v xml:space="preserve"> </v>
      </c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5.15" customHeight="1">
      <c r="A119" s="34"/>
      <c r="B119" s="35"/>
      <c r="C119" s="28" t="s">
        <v>30</v>
      </c>
      <c r="D119" s="36"/>
      <c r="E119" s="36"/>
      <c r="F119" s="23" t="str">
        <f>IF(E20="","",E20)</f>
        <v>Vyplň údaj</v>
      </c>
      <c r="G119" s="36"/>
      <c r="H119" s="36"/>
      <c r="I119" s="152" t="s">
        <v>35</v>
      </c>
      <c r="J119" s="32" t="str">
        <f>E26</f>
        <v>L. Ulrich, DiS</v>
      </c>
      <c r="K119" s="36"/>
      <c r="L119" s="59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0.32" customHeight="1">
      <c r="A120" s="34"/>
      <c r="B120" s="35"/>
      <c r="C120" s="36"/>
      <c r="D120" s="36"/>
      <c r="E120" s="36"/>
      <c r="F120" s="36"/>
      <c r="G120" s="36"/>
      <c r="H120" s="36"/>
      <c r="I120" s="150"/>
      <c r="J120" s="36"/>
      <c r="K120" s="36"/>
      <c r="L120" s="59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10" customFormat="1" ht="29.28" customHeight="1">
      <c r="A121" s="205"/>
      <c r="B121" s="206"/>
      <c r="C121" s="207" t="s">
        <v>133</v>
      </c>
      <c r="D121" s="208" t="s">
        <v>63</v>
      </c>
      <c r="E121" s="208" t="s">
        <v>59</v>
      </c>
      <c r="F121" s="208" t="s">
        <v>60</v>
      </c>
      <c r="G121" s="208" t="s">
        <v>134</v>
      </c>
      <c r="H121" s="208" t="s">
        <v>135</v>
      </c>
      <c r="I121" s="209" t="s">
        <v>136</v>
      </c>
      <c r="J121" s="210" t="s">
        <v>127</v>
      </c>
      <c r="K121" s="211" t="s">
        <v>137</v>
      </c>
      <c r="L121" s="212"/>
      <c r="M121" s="96" t="s">
        <v>1</v>
      </c>
      <c r="N121" s="97" t="s">
        <v>42</v>
      </c>
      <c r="O121" s="97" t="s">
        <v>138</v>
      </c>
      <c r="P121" s="97" t="s">
        <v>139</v>
      </c>
      <c r="Q121" s="97" t="s">
        <v>140</v>
      </c>
      <c r="R121" s="97" t="s">
        <v>141</v>
      </c>
      <c r="S121" s="97" t="s">
        <v>142</v>
      </c>
      <c r="T121" s="98" t="s">
        <v>143</v>
      </c>
      <c r="U121" s="205"/>
      <c r="V121" s="205"/>
      <c r="W121" s="205"/>
      <c r="X121" s="205"/>
      <c r="Y121" s="205"/>
      <c r="Z121" s="205"/>
      <c r="AA121" s="205"/>
      <c r="AB121" s="205"/>
      <c r="AC121" s="205"/>
      <c r="AD121" s="205"/>
      <c r="AE121" s="205"/>
    </row>
    <row r="122" s="2" customFormat="1" ht="22.8" customHeight="1">
      <c r="A122" s="34"/>
      <c r="B122" s="35"/>
      <c r="C122" s="103" t="s">
        <v>144</v>
      </c>
      <c r="D122" s="36"/>
      <c r="E122" s="36"/>
      <c r="F122" s="36"/>
      <c r="G122" s="36"/>
      <c r="H122" s="36"/>
      <c r="I122" s="150"/>
      <c r="J122" s="213">
        <f>BK122</f>
        <v>0</v>
      </c>
      <c r="K122" s="36"/>
      <c r="L122" s="40"/>
      <c r="M122" s="99"/>
      <c r="N122" s="214"/>
      <c r="O122" s="100"/>
      <c r="P122" s="215">
        <f>P123+P126</f>
        <v>0</v>
      </c>
      <c r="Q122" s="100"/>
      <c r="R122" s="215">
        <f>R123+R126</f>
        <v>0</v>
      </c>
      <c r="S122" s="100"/>
      <c r="T122" s="216">
        <f>T123+T126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77</v>
      </c>
      <c r="AU122" s="13" t="s">
        <v>129</v>
      </c>
      <c r="BK122" s="217">
        <f>BK123+BK126</f>
        <v>0</v>
      </c>
    </row>
    <row r="123" s="11" customFormat="1" ht="25.92" customHeight="1">
      <c r="A123" s="11"/>
      <c r="B123" s="218"/>
      <c r="C123" s="219"/>
      <c r="D123" s="220" t="s">
        <v>77</v>
      </c>
      <c r="E123" s="221" t="s">
        <v>145</v>
      </c>
      <c r="F123" s="221" t="s">
        <v>146</v>
      </c>
      <c r="G123" s="219"/>
      <c r="H123" s="219"/>
      <c r="I123" s="222"/>
      <c r="J123" s="223">
        <f>BK123</f>
        <v>0</v>
      </c>
      <c r="K123" s="219"/>
      <c r="L123" s="224"/>
      <c r="M123" s="225"/>
      <c r="N123" s="226"/>
      <c r="O123" s="226"/>
      <c r="P123" s="227">
        <f>SUM(P124:P125)</f>
        <v>0</v>
      </c>
      <c r="Q123" s="226"/>
      <c r="R123" s="227">
        <f>SUM(R124:R125)</f>
        <v>0</v>
      </c>
      <c r="S123" s="226"/>
      <c r="T123" s="228">
        <f>SUM(T124:T125)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229" t="s">
        <v>147</v>
      </c>
      <c r="AT123" s="230" t="s">
        <v>77</v>
      </c>
      <c r="AU123" s="230" t="s">
        <v>78</v>
      </c>
      <c r="AY123" s="229" t="s">
        <v>148</v>
      </c>
      <c r="BK123" s="231">
        <f>SUM(BK124:BK125)</f>
        <v>0</v>
      </c>
    </row>
    <row r="124" s="2" customFormat="1" ht="16.5" customHeight="1">
      <c r="A124" s="34"/>
      <c r="B124" s="35"/>
      <c r="C124" s="232" t="s">
        <v>85</v>
      </c>
      <c r="D124" s="232" t="s">
        <v>149</v>
      </c>
      <c r="E124" s="233" t="s">
        <v>150</v>
      </c>
      <c r="F124" s="234" t="s">
        <v>146</v>
      </c>
      <c r="G124" s="235" t="s">
        <v>1</v>
      </c>
      <c r="H124" s="236">
        <v>0</v>
      </c>
      <c r="I124" s="237"/>
      <c r="J124" s="238">
        <f>ROUND(I124*H124,2)</f>
        <v>0</v>
      </c>
      <c r="K124" s="239"/>
      <c r="L124" s="40"/>
      <c r="M124" s="240" t="s">
        <v>1</v>
      </c>
      <c r="N124" s="241" t="s">
        <v>43</v>
      </c>
      <c r="O124" s="87"/>
      <c r="P124" s="242">
        <f>O124*H124</f>
        <v>0</v>
      </c>
      <c r="Q124" s="242">
        <v>0</v>
      </c>
      <c r="R124" s="242">
        <f>Q124*H124</f>
        <v>0</v>
      </c>
      <c r="S124" s="242">
        <v>0</v>
      </c>
      <c r="T124" s="243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44" t="s">
        <v>151</v>
      </c>
      <c r="AT124" s="244" t="s">
        <v>149</v>
      </c>
      <c r="AU124" s="244" t="s">
        <v>85</v>
      </c>
      <c r="AY124" s="13" t="s">
        <v>148</v>
      </c>
      <c r="BE124" s="245">
        <f>IF(N124="základní",J124,0)</f>
        <v>0</v>
      </c>
      <c r="BF124" s="245">
        <f>IF(N124="snížená",J124,0)</f>
        <v>0</v>
      </c>
      <c r="BG124" s="245">
        <f>IF(N124="zákl. přenesená",J124,0)</f>
        <v>0</v>
      </c>
      <c r="BH124" s="245">
        <f>IF(N124="sníž. přenesená",J124,0)</f>
        <v>0</v>
      </c>
      <c r="BI124" s="245">
        <f>IF(N124="nulová",J124,0)</f>
        <v>0</v>
      </c>
      <c r="BJ124" s="13" t="s">
        <v>85</v>
      </c>
      <c r="BK124" s="245">
        <f>ROUND(I124*H124,2)</f>
        <v>0</v>
      </c>
      <c r="BL124" s="13" t="s">
        <v>151</v>
      </c>
      <c r="BM124" s="244" t="s">
        <v>356</v>
      </c>
    </row>
    <row r="125" s="2" customFormat="1">
      <c r="A125" s="34"/>
      <c r="B125" s="35"/>
      <c r="C125" s="36"/>
      <c r="D125" s="246" t="s">
        <v>153</v>
      </c>
      <c r="E125" s="36"/>
      <c r="F125" s="247" t="s">
        <v>154</v>
      </c>
      <c r="G125" s="36"/>
      <c r="H125" s="36"/>
      <c r="I125" s="150"/>
      <c r="J125" s="36"/>
      <c r="K125" s="36"/>
      <c r="L125" s="40"/>
      <c r="M125" s="248"/>
      <c r="N125" s="249"/>
      <c r="O125" s="87"/>
      <c r="P125" s="87"/>
      <c r="Q125" s="87"/>
      <c r="R125" s="87"/>
      <c r="S125" s="87"/>
      <c r="T125" s="88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3" t="s">
        <v>153</v>
      </c>
      <c r="AU125" s="13" t="s">
        <v>85</v>
      </c>
    </row>
    <row r="126" s="11" customFormat="1" ht="25.92" customHeight="1">
      <c r="A126" s="11"/>
      <c r="B126" s="218"/>
      <c r="C126" s="219"/>
      <c r="D126" s="220" t="s">
        <v>77</v>
      </c>
      <c r="E126" s="221" t="s">
        <v>155</v>
      </c>
      <c r="F126" s="221" t="s">
        <v>156</v>
      </c>
      <c r="G126" s="219"/>
      <c r="H126" s="219"/>
      <c r="I126" s="222"/>
      <c r="J126" s="223">
        <f>BK126</f>
        <v>0</v>
      </c>
      <c r="K126" s="219"/>
      <c r="L126" s="224"/>
      <c r="M126" s="225"/>
      <c r="N126" s="226"/>
      <c r="O126" s="226"/>
      <c r="P126" s="227">
        <f>SUM(P127:P201)</f>
        <v>0</v>
      </c>
      <c r="Q126" s="226"/>
      <c r="R126" s="227">
        <f>SUM(R127:R201)</f>
        <v>0</v>
      </c>
      <c r="S126" s="226"/>
      <c r="T126" s="228">
        <f>SUM(T127:T201)</f>
        <v>0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29" t="s">
        <v>157</v>
      </c>
      <c r="AT126" s="230" t="s">
        <v>77</v>
      </c>
      <c r="AU126" s="230" t="s">
        <v>78</v>
      </c>
      <c r="AY126" s="229" t="s">
        <v>148</v>
      </c>
      <c r="BK126" s="231">
        <f>SUM(BK127:BK201)</f>
        <v>0</v>
      </c>
    </row>
    <row r="127" s="2" customFormat="1" ht="44.25" customHeight="1">
      <c r="A127" s="34"/>
      <c r="B127" s="35"/>
      <c r="C127" s="232" t="s">
        <v>87</v>
      </c>
      <c r="D127" s="232" t="s">
        <v>149</v>
      </c>
      <c r="E127" s="233" t="s">
        <v>357</v>
      </c>
      <c r="F127" s="234" t="s">
        <v>358</v>
      </c>
      <c r="G127" s="235" t="s">
        <v>160</v>
      </c>
      <c r="H127" s="236">
        <v>1</v>
      </c>
      <c r="I127" s="237"/>
      <c r="J127" s="238">
        <f>ROUND(I127*H127,2)</f>
        <v>0</v>
      </c>
      <c r="K127" s="239"/>
      <c r="L127" s="40"/>
      <c r="M127" s="240" t="s">
        <v>1</v>
      </c>
      <c r="N127" s="241" t="s">
        <v>43</v>
      </c>
      <c r="O127" s="87"/>
      <c r="P127" s="242">
        <f>O127*H127</f>
        <v>0</v>
      </c>
      <c r="Q127" s="242">
        <v>0</v>
      </c>
      <c r="R127" s="242">
        <f>Q127*H127</f>
        <v>0</v>
      </c>
      <c r="S127" s="242">
        <v>0</v>
      </c>
      <c r="T127" s="243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44" t="s">
        <v>147</v>
      </c>
      <c r="AT127" s="244" t="s">
        <v>149</v>
      </c>
      <c r="AU127" s="244" t="s">
        <v>85</v>
      </c>
      <c r="AY127" s="13" t="s">
        <v>148</v>
      </c>
      <c r="BE127" s="245">
        <f>IF(N127="základní",J127,0)</f>
        <v>0</v>
      </c>
      <c r="BF127" s="245">
        <f>IF(N127="snížená",J127,0)</f>
        <v>0</v>
      </c>
      <c r="BG127" s="245">
        <f>IF(N127="zákl. přenesená",J127,0)</f>
        <v>0</v>
      </c>
      <c r="BH127" s="245">
        <f>IF(N127="sníž. přenesená",J127,0)</f>
        <v>0</v>
      </c>
      <c r="BI127" s="245">
        <f>IF(N127="nulová",J127,0)</f>
        <v>0</v>
      </c>
      <c r="BJ127" s="13" t="s">
        <v>85</v>
      </c>
      <c r="BK127" s="245">
        <f>ROUND(I127*H127,2)</f>
        <v>0</v>
      </c>
      <c r="BL127" s="13" t="s">
        <v>147</v>
      </c>
      <c r="BM127" s="244" t="s">
        <v>87</v>
      </c>
    </row>
    <row r="128" s="2" customFormat="1" ht="44.25" customHeight="1">
      <c r="A128" s="34"/>
      <c r="B128" s="35"/>
      <c r="C128" s="232" t="s">
        <v>157</v>
      </c>
      <c r="D128" s="232" t="s">
        <v>149</v>
      </c>
      <c r="E128" s="233" t="s">
        <v>359</v>
      </c>
      <c r="F128" s="234" t="s">
        <v>360</v>
      </c>
      <c r="G128" s="235" t="s">
        <v>160</v>
      </c>
      <c r="H128" s="236">
        <v>1</v>
      </c>
      <c r="I128" s="237"/>
      <c r="J128" s="238">
        <f>ROUND(I128*H128,2)</f>
        <v>0</v>
      </c>
      <c r="K128" s="239"/>
      <c r="L128" s="40"/>
      <c r="M128" s="240" t="s">
        <v>1</v>
      </c>
      <c r="N128" s="241" t="s">
        <v>43</v>
      </c>
      <c r="O128" s="87"/>
      <c r="P128" s="242">
        <f>O128*H128</f>
        <v>0</v>
      </c>
      <c r="Q128" s="242">
        <v>0</v>
      </c>
      <c r="R128" s="242">
        <f>Q128*H128</f>
        <v>0</v>
      </c>
      <c r="S128" s="242">
        <v>0</v>
      </c>
      <c r="T128" s="243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44" t="s">
        <v>147</v>
      </c>
      <c r="AT128" s="244" t="s">
        <v>149</v>
      </c>
      <c r="AU128" s="244" t="s">
        <v>85</v>
      </c>
      <c r="AY128" s="13" t="s">
        <v>148</v>
      </c>
      <c r="BE128" s="245">
        <f>IF(N128="základní",J128,0)</f>
        <v>0</v>
      </c>
      <c r="BF128" s="245">
        <f>IF(N128="snížená",J128,0)</f>
        <v>0</v>
      </c>
      <c r="BG128" s="245">
        <f>IF(N128="zákl. přenesená",J128,0)</f>
        <v>0</v>
      </c>
      <c r="BH128" s="245">
        <f>IF(N128="sníž. přenesená",J128,0)</f>
        <v>0</v>
      </c>
      <c r="BI128" s="245">
        <f>IF(N128="nulová",J128,0)</f>
        <v>0</v>
      </c>
      <c r="BJ128" s="13" t="s">
        <v>85</v>
      </c>
      <c r="BK128" s="245">
        <f>ROUND(I128*H128,2)</f>
        <v>0</v>
      </c>
      <c r="BL128" s="13" t="s">
        <v>147</v>
      </c>
      <c r="BM128" s="244" t="s">
        <v>147</v>
      </c>
    </row>
    <row r="129" s="2" customFormat="1" ht="44.25" customHeight="1">
      <c r="A129" s="34"/>
      <c r="B129" s="35"/>
      <c r="C129" s="232" t="s">
        <v>147</v>
      </c>
      <c r="D129" s="232" t="s">
        <v>149</v>
      </c>
      <c r="E129" s="233" t="s">
        <v>361</v>
      </c>
      <c r="F129" s="234" t="s">
        <v>362</v>
      </c>
      <c r="G129" s="235" t="s">
        <v>160</v>
      </c>
      <c r="H129" s="236">
        <v>1</v>
      </c>
      <c r="I129" s="237"/>
      <c r="J129" s="238">
        <f>ROUND(I129*H129,2)</f>
        <v>0</v>
      </c>
      <c r="K129" s="239"/>
      <c r="L129" s="40"/>
      <c r="M129" s="240" t="s">
        <v>1</v>
      </c>
      <c r="N129" s="241" t="s">
        <v>43</v>
      </c>
      <c r="O129" s="87"/>
      <c r="P129" s="242">
        <f>O129*H129</f>
        <v>0</v>
      </c>
      <c r="Q129" s="242">
        <v>0</v>
      </c>
      <c r="R129" s="242">
        <f>Q129*H129</f>
        <v>0</v>
      </c>
      <c r="S129" s="242">
        <v>0</v>
      </c>
      <c r="T129" s="243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44" t="s">
        <v>147</v>
      </c>
      <c r="AT129" s="244" t="s">
        <v>149</v>
      </c>
      <c r="AU129" s="244" t="s">
        <v>85</v>
      </c>
      <c r="AY129" s="13" t="s">
        <v>148</v>
      </c>
      <c r="BE129" s="245">
        <f>IF(N129="základní",J129,0)</f>
        <v>0</v>
      </c>
      <c r="BF129" s="245">
        <f>IF(N129="snížená",J129,0)</f>
        <v>0</v>
      </c>
      <c r="BG129" s="245">
        <f>IF(N129="zákl. přenesená",J129,0)</f>
        <v>0</v>
      </c>
      <c r="BH129" s="245">
        <f>IF(N129="sníž. přenesená",J129,0)</f>
        <v>0</v>
      </c>
      <c r="BI129" s="245">
        <f>IF(N129="nulová",J129,0)</f>
        <v>0</v>
      </c>
      <c r="BJ129" s="13" t="s">
        <v>85</v>
      </c>
      <c r="BK129" s="245">
        <f>ROUND(I129*H129,2)</f>
        <v>0</v>
      </c>
      <c r="BL129" s="13" t="s">
        <v>147</v>
      </c>
      <c r="BM129" s="244" t="s">
        <v>165</v>
      </c>
    </row>
    <row r="130" s="2" customFormat="1" ht="44.25" customHeight="1">
      <c r="A130" s="34"/>
      <c r="B130" s="35"/>
      <c r="C130" s="232" t="s">
        <v>166</v>
      </c>
      <c r="D130" s="232" t="s">
        <v>149</v>
      </c>
      <c r="E130" s="233" t="s">
        <v>363</v>
      </c>
      <c r="F130" s="234" t="s">
        <v>364</v>
      </c>
      <c r="G130" s="235" t="s">
        <v>160</v>
      </c>
      <c r="H130" s="236">
        <v>1</v>
      </c>
      <c r="I130" s="237"/>
      <c r="J130" s="238">
        <f>ROUND(I130*H130,2)</f>
        <v>0</v>
      </c>
      <c r="K130" s="239"/>
      <c r="L130" s="40"/>
      <c r="M130" s="240" t="s">
        <v>1</v>
      </c>
      <c r="N130" s="241" t="s">
        <v>43</v>
      </c>
      <c r="O130" s="87"/>
      <c r="P130" s="242">
        <f>O130*H130</f>
        <v>0</v>
      </c>
      <c r="Q130" s="242">
        <v>0</v>
      </c>
      <c r="R130" s="242">
        <f>Q130*H130</f>
        <v>0</v>
      </c>
      <c r="S130" s="242">
        <v>0</v>
      </c>
      <c r="T130" s="243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44" t="s">
        <v>147</v>
      </c>
      <c r="AT130" s="244" t="s">
        <v>149</v>
      </c>
      <c r="AU130" s="244" t="s">
        <v>85</v>
      </c>
      <c r="AY130" s="13" t="s">
        <v>148</v>
      </c>
      <c r="BE130" s="245">
        <f>IF(N130="základní",J130,0)</f>
        <v>0</v>
      </c>
      <c r="BF130" s="245">
        <f>IF(N130="snížená",J130,0)</f>
        <v>0</v>
      </c>
      <c r="BG130" s="245">
        <f>IF(N130="zákl. přenesená",J130,0)</f>
        <v>0</v>
      </c>
      <c r="BH130" s="245">
        <f>IF(N130="sníž. přenesená",J130,0)</f>
        <v>0</v>
      </c>
      <c r="BI130" s="245">
        <f>IF(N130="nulová",J130,0)</f>
        <v>0</v>
      </c>
      <c r="BJ130" s="13" t="s">
        <v>85</v>
      </c>
      <c r="BK130" s="245">
        <f>ROUND(I130*H130,2)</f>
        <v>0</v>
      </c>
      <c r="BL130" s="13" t="s">
        <v>147</v>
      </c>
      <c r="BM130" s="244" t="s">
        <v>167</v>
      </c>
    </row>
    <row r="131" s="2" customFormat="1" ht="44.25" customHeight="1">
      <c r="A131" s="34"/>
      <c r="B131" s="35"/>
      <c r="C131" s="232" t="s">
        <v>165</v>
      </c>
      <c r="D131" s="232" t="s">
        <v>149</v>
      </c>
      <c r="E131" s="233" t="s">
        <v>365</v>
      </c>
      <c r="F131" s="234" t="s">
        <v>366</v>
      </c>
      <c r="G131" s="235" t="s">
        <v>160</v>
      </c>
      <c r="H131" s="236">
        <v>1</v>
      </c>
      <c r="I131" s="237"/>
      <c r="J131" s="238">
        <f>ROUND(I131*H131,2)</f>
        <v>0</v>
      </c>
      <c r="K131" s="239"/>
      <c r="L131" s="40"/>
      <c r="M131" s="240" t="s">
        <v>1</v>
      </c>
      <c r="N131" s="241" t="s">
        <v>43</v>
      </c>
      <c r="O131" s="87"/>
      <c r="P131" s="242">
        <f>O131*H131</f>
        <v>0</v>
      </c>
      <c r="Q131" s="242">
        <v>0</v>
      </c>
      <c r="R131" s="242">
        <f>Q131*H131</f>
        <v>0</v>
      </c>
      <c r="S131" s="242">
        <v>0</v>
      </c>
      <c r="T131" s="243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44" t="s">
        <v>147</v>
      </c>
      <c r="AT131" s="244" t="s">
        <v>149</v>
      </c>
      <c r="AU131" s="244" t="s">
        <v>85</v>
      </c>
      <c r="AY131" s="13" t="s">
        <v>148</v>
      </c>
      <c r="BE131" s="245">
        <f>IF(N131="základní",J131,0)</f>
        <v>0</v>
      </c>
      <c r="BF131" s="245">
        <f>IF(N131="snížená",J131,0)</f>
        <v>0</v>
      </c>
      <c r="BG131" s="245">
        <f>IF(N131="zákl. přenesená",J131,0)</f>
        <v>0</v>
      </c>
      <c r="BH131" s="245">
        <f>IF(N131="sníž. přenesená",J131,0)</f>
        <v>0</v>
      </c>
      <c r="BI131" s="245">
        <f>IF(N131="nulová",J131,0)</f>
        <v>0</v>
      </c>
      <c r="BJ131" s="13" t="s">
        <v>85</v>
      </c>
      <c r="BK131" s="245">
        <f>ROUND(I131*H131,2)</f>
        <v>0</v>
      </c>
      <c r="BL131" s="13" t="s">
        <v>147</v>
      </c>
      <c r="BM131" s="244" t="s">
        <v>168</v>
      </c>
    </row>
    <row r="132" s="2" customFormat="1" ht="44.25" customHeight="1">
      <c r="A132" s="34"/>
      <c r="B132" s="35"/>
      <c r="C132" s="232" t="s">
        <v>169</v>
      </c>
      <c r="D132" s="232" t="s">
        <v>149</v>
      </c>
      <c r="E132" s="233" t="s">
        <v>367</v>
      </c>
      <c r="F132" s="234" t="s">
        <v>368</v>
      </c>
      <c r="G132" s="235" t="s">
        <v>160</v>
      </c>
      <c r="H132" s="236">
        <v>1</v>
      </c>
      <c r="I132" s="237"/>
      <c r="J132" s="238">
        <f>ROUND(I132*H132,2)</f>
        <v>0</v>
      </c>
      <c r="K132" s="239"/>
      <c r="L132" s="40"/>
      <c r="M132" s="240" t="s">
        <v>1</v>
      </c>
      <c r="N132" s="241" t="s">
        <v>43</v>
      </c>
      <c r="O132" s="87"/>
      <c r="P132" s="242">
        <f>O132*H132</f>
        <v>0</v>
      </c>
      <c r="Q132" s="242">
        <v>0</v>
      </c>
      <c r="R132" s="242">
        <f>Q132*H132</f>
        <v>0</v>
      </c>
      <c r="S132" s="242">
        <v>0</v>
      </c>
      <c r="T132" s="243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44" t="s">
        <v>147</v>
      </c>
      <c r="AT132" s="244" t="s">
        <v>149</v>
      </c>
      <c r="AU132" s="244" t="s">
        <v>85</v>
      </c>
      <c r="AY132" s="13" t="s">
        <v>148</v>
      </c>
      <c r="BE132" s="245">
        <f>IF(N132="základní",J132,0)</f>
        <v>0</v>
      </c>
      <c r="BF132" s="245">
        <f>IF(N132="snížená",J132,0)</f>
        <v>0</v>
      </c>
      <c r="BG132" s="245">
        <f>IF(N132="zákl. přenesená",J132,0)</f>
        <v>0</v>
      </c>
      <c r="BH132" s="245">
        <f>IF(N132="sníž. přenesená",J132,0)</f>
        <v>0</v>
      </c>
      <c r="BI132" s="245">
        <f>IF(N132="nulová",J132,0)</f>
        <v>0</v>
      </c>
      <c r="BJ132" s="13" t="s">
        <v>85</v>
      </c>
      <c r="BK132" s="245">
        <f>ROUND(I132*H132,2)</f>
        <v>0</v>
      </c>
      <c r="BL132" s="13" t="s">
        <v>147</v>
      </c>
      <c r="BM132" s="244" t="s">
        <v>172</v>
      </c>
    </row>
    <row r="133" s="2" customFormat="1" ht="44.25" customHeight="1">
      <c r="A133" s="34"/>
      <c r="B133" s="35"/>
      <c r="C133" s="232" t="s">
        <v>167</v>
      </c>
      <c r="D133" s="232" t="s">
        <v>149</v>
      </c>
      <c r="E133" s="233" t="s">
        <v>369</v>
      </c>
      <c r="F133" s="234" t="s">
        <v>370</v>
      </c>
      <c r="G133" s="235" t="s">
        <v>160</v>
      </c>
      <c r="H133" s="236">
        <v>1</v>
      </c>
      <c r="I133" s="237"/>
      <c r="J133" s="238">
        <f>ROUND(I133*H133,2)</f>
        <v>0</v>
      </c>
      <c r="K133" s="239"/>
      <c r="L133" s="40"/>
      <c r="M133" s="240" t="s">
        <v>1</v>
      </c>
      <c r="N133" s="241" t="s">
        <v>43</v>
      </c>
      <c r="O133" s="87"/>
      <c r="P133" s="242">
        <f>O133*H133</f>
        <v>0</v>
      </c>
      <c r="Q133" s="242">
        <v>0</v>
      </c>
      <c r="R133" s="242">
        <f>Q133*H133</f>
        <v>0</v>
      </c>
      <c r="S133" s="242">
        <v>0</v>
      </c>
      <c r="T133" s="243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44" t="s">
        <v>147</v>
      </c>
      <c r="AT133" s="244" t="s">
        <v>149</v>
      </c>
      <c r="AU133" s="244" t="s">
        <v>85</v>
      </c>
      <c r="AY133" s="13" t="s">
        <v>148</v>
      </c>
      <c r="BE133" s="245">
        <f>IF(N133="základní",J133,0)</f>
        <v>0</v>
      </c>
      <c r="BF133" s="245">
        <f>IF(N133="snížená",J133,0)</f>
        <v>0</v>
      </c>
      <c r="BG133" s="245">
        <f>IF(N133="zákl. přenesená",J133,0)</f>
        <v>0</v>
      </c>
      <c r="BH133" s="245">
        <f>IF(N133="sníž. přenesená",J133,0)</f>
        <v>0</v>
      </c>
      <c r="BI133" s="245">
        <f>IF(N133="nulová",J133,0)</f>
        <v>0</v>
      </c>
      <c r="BJ133" s="13" t="s">
        <v>85</v>
      </c>
      <c r="BK133" s="245">
        <f>ROUND(I133*H133,2)</f>
        <v>0</v>
      </c>
      <c r="BL133" s="13" t="s">
        <v>147</v>
      </c>
      <c r="BM133" s="244" t="s">
        <v>173</v>
      </c>
    </row>
    <row r="134" s="2" customFormat="1" ht="44.25" customHeight="1">
      <c r="A134" s="34"/>
      <c r="B134" s="35"/>
      <c r="C134" s="232" t="s">
        <v>174</v>
      </c>
      <c r="D134" s="232" t="s">
        <v>149</v>
      </c>
      <c r="E134" s="233" t="s">
        <v>371</v>
      </c>
      <c r="F134" s="234" t="s">
        <v>372</v>
      </c>
      <c r="G134" s="235" t="s">
        <v>160</v>
      </c>
      <c r="H134" s="236">
        <v>1</v>
      </c>
      <c r="I134" s="237"/>
      <c r="J134" s="238">
        <f>ROUND(I134*H134,2)</f>
        <v>0</v>
      </c>
      <c r="K134" s="239"/>
      <c r="L134" s="40"/>
      <c r="M134" s="240" t="s">
        <v>1</v>
      </c>
      <c r="N134" s="241" t="s">
        <v>43</v>
      </c>
      <c r="O134" s="87"/>
      <c r="P134" s="242">
        <f>O134*H134</f>
        <v>0</v>
      </c>
      <c r="Q134" s="242">
        <v>0</v>
      </c>
      <c r="R134" s="242">
        <f>Q134*H134</f>
        <v>0</v>
      </c>
      <c r="S134" s="242">
        <v>0</v>
      </c>
      <c r="T134" s="243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44" t="s">
        <v>147</v>
      </c>
      <c r="AT134" s="244" t="s">
        <v>149</v>
      </c>
      <c r="AU134" s="244" t="s">
        <v>85</v>
      </c>
      <c r="AY134" s="13" t="s">
        <v>148</v>
      </c>
      <c r="BE134" s="245">
        <f>IF(N134="základní",J134,0)</f>
        <v>0</v>
      </c>
      <c r="BF134" s="245">
        <f>IF(N134="snížená",J134,0)</f>
        <v>0</v>
      </c>
      <c r="BG134" s="245">
        <f>IF(N134="zákl. přenesená",J134,0)</f>
        <v>0</v>
      </c>
      <c r="BH134" s="245">
        <f>IF(N134="sníž. přenesená",J134,0)</f>
        <v>0</v>
      </c>
      <c r="BI134" s="245">
        <f>IF(N134="nulová",J134,0)</f>
        <v>0</v>
      </c>
      <c r="BJ134" s="13" t="s">
        <v>85</v>
      </c>
      <c r="BK134" s="245">
        <f>ROUND(I134*H134,2)</f>
        <v>0</v>
      </c>
      <c r="BL134" s="13" t="s">
        <v>147</v>
      </c>
      <c r="BM134" s="244" t="s">
        <v>177</v>
      </c>
    </row>
    <row r="135" s="2" customFormat="1" ht="44.25" customHeight="1">
      <c r="A135" s="34"/>
      <c r="B135" s="35"/>
      <c r="C135" s="232" t="s">
        <v>168</v>
      </c>
      <c r="D135" s="232" t="s">
        <v>149</v>
      </c>
      <c r="E135" s="233" t="s">
        <v>373</v>
      </c>
      <c r="F135" s="234" t="s">
        <v>374</v>
      </c>
      <c r="G135" s="235" t="s">
        <v>160</v>
      </c>
      <c r="H135" s="236">
        <v>1</v>
      </c>
      <c r="I135" s="237"/>
      <c r="J135" s="238">
        <f>ROUND(I135*H135,2)</f>
        <v>0</v>
      </c>
      <c r="K135" s="239"/>
      <c r="L135" s="40"/>
      <c r="M135" s="240" t="s">
        <v>1</v>
      </c>
      <c r="N135" s="241" t="s">
        <v>43</v>
      </c>
      <c r="O135" s="87"/>
      <c r="P135" s="242">
        <f>O135*H135</f>
        <v>0</v>
      </c>
      <c r="Q135" s="242">
        <v>0</v>
      </c>
      <c r="R135" s="242">
        <f>Q135*H135</f>
        <v>0</v>
      </c>
      <c r="S135" s="242">
        <v>0</v>
      </c>
      <c r="T135" s="243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44" t="s">
        <v>147</v>
      </c>
      <c r="AT135" s="244" t="s">
        <v>149</v>
      </c>
      <c r="AU135" s="244" t="s">
        <v>85</v>
      </c>
      <c r="AY135" s="13" t="s">
        <v>148</v>
      </c>
      <c r="BE135" s="245">
        <f>IF(N135="základní",J135,0)</f>
        <v>0</v>
      </c>
      <c r="BF135" s="245">
        <f>IF(N135="snížená",J135,0)</f>
        <v>0</v>
      </c>
      <c r="BG135" s="245">
        <f>IF(N135="zákl. přenesená",J135,0)</f>
        <v>0</v>
      </c>
      <c r="BH135" s="245">
        <f>IF(N135="sníž. přenesená",J135,0)</f>
        <v>0</v>
      </c>
      <c r="BI135" s="245">
        <f>IF(N135="nulová",J135,0)</f>
        <v>0</v>
      </c>
      <c r="BJ135" s="13" t="s">
        <v>85</v>
      </c>
      <c r="BK135" s="245">
        <f>ROUND(I135*H135,2)</f>
        <v>0</v>
      </c>
      <c r="BL135" s="13" t="s">
        <v>147</v>
      </c>
      <c r="BM135" s="244" t="s">
        <v>178</v>
      </c>
    </row>
    <row r="136" s="2" customFormat="1" ht="44.25" customHeight="1">
      <c r="A136" s="34"/>
      <c r="B136" s="35"/>
      <c r="C136" s="232" t="s">
        <v>179</v>
      </c>
      <c r="D136" s="232" t="s">
        <v>149</v>
      </c>
      <c r="E136" s="233" t="s">
        <v>375</v>
      </c>
      <c r="F136" s="234" t="s">
        <v>376</v>
      </c>
      <c r="G136" s="235" t="s">
        <v>160</v>
      </c>
      <c r="H136" s="236">
        <v>1</v>
      </c>
      <c r="I136" s="237"/>
      <c r="J136" s="238">
        <f>ROUND(I136*H136,2)</f>
        <v>0</v>
      </c>
      <c r="K136" s="239"/>
      <c r="L136" s="40"/>
      <c r="M136" s="240" t="s">
        <v>1</v>
      </c>
      <c r="N136" s="241" t="s">
        <v>43</v>
      </c>
      <c r="O136" s="87"/>
      <c r="P136" s="242">
        <f>O136*H136</f>
        <v>0</v>
      </c>
      <c r="Q136" s="242">
        <v>0</v>
      </c>
      <c r="R136" s="242">
        <f>Q136*H136</f>
        <v>0</v>
      </c>
      <c r="S136" s="242">
        <v>0</v>
      </c>
      <c r="T136" s="243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44" t="s">
        <v>147</v>
      </c>
      <c r="AT136" s="244" t="s">
        <v>149</v>
      </c>
      <c r="AU136" s="244" t="s">
        <v>85</v>
      </c>
      <c r="AY136" s="13" t="s">
        <v>148</v>
      </c>
      <c r="BE136" s="245">
        <f>IF(N136="základní",J136,0)</f>
        <v>0</v>
      </c>
      <c r="BF136" s="245">
        <f>IF(N136="snížená",J136,0)</f>
        <v>0</v>
      </c>
      <c r="BG136" s="245">
        <f>IF(N136="zákl. přenesená",J136,0)</f>
        <v>0</v>
      </c>
      <c r="BH136" s="245">
        <f>IF(N136="sníž. přenesená",J136,0)</f>
        <v>0</v>
      </c>
      <c r="BI136" s="245">
        <f>IF(N136="nulová",J136,0)</f>
        <v>0</v>
      </c>
      <c r="BJ136" s="13" t="s">
        <v>85</v>
      </c>
      <c r="BK136" s="245">
        <f>ROUND(I136*H136,2)</f>
        <v>0</v>
      </c>
      <c r="BL136" s="13" t="s">
        <v>147</v>
      </c>
      <c r="BM136" s="244" t="s">
        <v>182</v>
      </c>
    </row>
    <row r="137" s="2" customFormat="1" ht="44.25" customHeight="1">
      <c r="A137" s="34"/>
      <c r="B137" s="35"/>
      <c r="C137" s="232" t="s">
        <v>172</v>
      </c>
      <c r="D137" s="232" t="s">
        <v>149</v>
      </c>
      <c r="E137" s="233" t="s">
        <v>377</v>
      </c>
      <c r="F137" s="234" t="s">
        <v>378</v>
      </c>
      <c r="G137" s="235" t="s">
        <v>160</v>
      </c>
      <c r="H137" s="236">
        <v>1</v>
      </c>
      <c r="I137" s="237"/>
      <c r="J137" s="238">
        <f>ROUND(I137*H137,2)</f>
        <v>0</v>
      </c>
      <c r="K137" s="239"/>
      <c r="L137" s="40"/>
      <c r="M137" s="240" t="s">
        <v>1</v>
      </c>
      <c r="N137" s="241" t="s">
        <v>43</v>
      </c>
      <c r="O137" s="87"/>
      <c r="P137" s="242">
        <f>O137*H137</f>
        <v>0</v>
      </c>
      <c r="Q137" s="242">
        <v>0</v>
      </c>
      <c r="R137" s="242">
        <f>Q137*H137</f>
        <v>0</v>
      </c>
      <c r="S137" s="242">
        <v>0</v>
      </c>
      <c r="T137" s="243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44" t="s">
        <v>147</v>
      </c>
      <c r="AT137" s="244" t="s">
        <v>149</v>
      </c>
      <c r="AU137" s="244" t="s">
        <v>85</v>
      </c>
      <c r="AY137" s="13" t="s">
        <v>148</v>
      </c>
      <c r="BE137" s="245">
        <f>IF(N137="základní",J137,0)</f>
        <v>0</v>
      </c>
      <c r="BF137" s="245">
        <f>IF(N137="snížená",J137,0)</f>
        <v>0</v>
      </c>
      <c r="BG137" s="245">
        <f>IF(N137="zákl. přenesená",J137,0)</f>
        <v>0</v>
      </c>
      <c r="BH137" s="245">
        <f>IF(N137="sníž. přenesená",J137,0)</f>
        <v>0</v>
      </c>
      <c r="BI137" s="245">
        <f>IF(N137="nulová",J137,0)</f>
        <v>0</v>
      </c>
      <c r="BJ137" s="13" t="s">
        <v>85</v>
      </c>
      <c r="BK137" s="245">
        <f>ROUND(I137*H137,2)</f>
        <v>0</v>
      </c>
      <c r="BL137" s="13" t="s">
        <v>147</v>
      </c>
      <c r="BM137" s="244" t="s">
        <v>183</v>
      </c>
    </row>
    <row r="138" s="2" customFormat="1" ht="44.25" customHeight="1">
      <c r="A138" s="34"/>
      <c r="B138" s="35"/>
      <c r="C138" s="232" t="s">
        <v>184</v>
      </c>
      <c r="D138" s="232" t="s">
        <v>149</v>
      </c>
      <c r="E138" s="233" t="s">
        <v>379</v>
      </c>
      <c r="F138" s="234" t="s">
        <v>380</v>
      </c>
      <c r="G138" s="235" t="s">
        <v>160</v>
      </c>
      <c r="H138" s="236">
        <v>1</v>
      </c>
      <c r="I138" s="237"/>
      <c r="J138" s="238">
        <f>ROUND(I138*H138,2)</f>
        <v>0</v>
      </c>
      <c r="K138" s="239"/>
      <c r="L138" s="40"/>
      <c r="M138" s="240" t="s">
        <v>1</v>
      </c>
      <c r="N138" s="241" t="s">
        <v>43</v>
      </c>
      <c r="O138" s="87"/>
      <c r="P138" s="242">
        <f>O138*H138</f>
        <v>0</v>
      </c>
      <c r="Q138" s="242">
        <v>0</v>
      </c>
      <c r="R138" s="242">
        <f>Q138*H138</f>
        <v>0</v>
      </c>
      <c r="S138" s="242">
        <v>0</v>
      </c>
      <c r="T138" s="243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44" t="s">
        <v>147</v>
      </c>
      <c r="AT138" s="244" t="s">
        <v>149</v>
      </c>
      <c r="AU138" s="244" t="s">
        <v>85</v>
      </c>
      <c r="AY138" s="13" t="s">
        <v>148</v>
      </c>
      <c r="BE138" s="245">
        <f>IF(N138="základní",J138,0)</f>
        <v>0</v>
      </c>
      <c r="BF138" s="245">
        <f>IF(N138="snížená",J138,0)</f>
        <v>0</v>
      </c>
      <c r="BG138" s="245">
        <f>IF(N138="zákl. přenesená",J138,0)</f>
        <v>0</v>
      </c>
      <c r="BH138" s="245">
        <f>IF(N138="sníž. přenesená",J138,0)</f>
        <v>0</v>
      </c>
      <c r="BI138" s="245">
        <f>IF(N138="nulová",J138,0)</f>
        <v>0</v>
      </c>
      <c r="BJ138" s="13" t="s">
        <v>85</v>
      </c>
      <c r="BK138" s="245">
        <f>ROUND(I138*H138,2)</f>
        <v>0</v>
      </c>
      <c r="BL138" s="13" t="s">
        <v>147</v>
      </c>
      <c r="BM138" s="244" t="s">
        <v>187</v>
      </c>
    </row>
    <row r="139" s="2" customFormat="1" ht="44.25" customHeight="1">
      <c r="A139" s="34"/>
      <c r="B139" s="35"/>
      <c r="C139" s="232" t="s">
        <v>173</v>
      </c>
      <c r="D139" s="232" t="s">
        <v>149</v>
      </c>
      <c r="E139" s="233" t="s">
        <v>379</v>
      </c>
      <c r="F139" s="234" t="s">
        <v>380</v>
      </c>
      <c r="G139" s="235" t="s">
        <v>160</v>
      </c>
      <c r="H139" s="236">
        <v>1</v>
      </c>
      <c r="I139" s="237"/>
      <c r="J139" s="238">
        <f>ROUND(I139*H139,2)</f>
        <v>0</v>
      </c>
      <c r="K139" s="239"/>
      <c r="L139" s="40"/>
      <c r="M139" s="240" t="s">
        <v>1</v>
      </c>
      <c r="N139" s="241" t="s">
        <v>43</v>
      </c>
      <c r="O139" s="87"/>
      <c r="P139" s="242">
        <f>O139*H139</f>
        <v>0</v>
      </c>
      <c r="Q139" s="242">
        <v>0</v>
      </c>
      <c r="R139" s="242">
        <f>Q139*H139</f>
        <v>0</v>
      </c>
      <c r="S139" s="242">
        <v>0</v>
      </c>
      <c r="T139" s="243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44" t="s">
        <v>147</v>
      </c>
      <c r="AT139" s="244" t="s">
        <v>149</v>
      </c>
      <c r="AU139" s="244" t="s">
        <v>85</v>
      </c>
      <c r="AY139" s="13" t="s">
        <v>148</v>
      </c>
      <c r="BE139" s="245">
        <f>IF(N139="základní",J139,0)</f>
        <v>0</v>
      </c>
      <c r="BF139" s="245">
        <f>IF(N139="snížená",J139,0)</f>
        <v>0</v>
      </c>
      <c r="BG139" s="245">
        <f>IF(N139="zákl. přenesená",J139,0)</f>
        <v>0</v>
      </c>
      <c r="BH139" s="245">
        <f>IF(N139="sníž. přenesená",J139,0)</f>
        <v>0</v>
      </c>
      <c r="BI139" s="245">
        <f>IF(N139="nulová",J139,0)</f>
        <v>0</v>
      </c>
      <c r="BJ139" s="13" t="s">
        <v>85</v>
      </c>
      <c r="BK139" s="245">
        <f>ROUND(I139*H139,2)</f>
        <v>0</v>
      </c>
      <c r="BL139" s="13" t="s">
        <v>147</v>
      </c>
      <c r="BM139" s="244" t="s">
        <v>190</v>
      </c>
    </row>
    <row r="140" s="2" customFormat="1" ht="44.25" customHeight="1">
      <c r="A140" s="34"/>
      <c r="B140" s="35"/>
      <c r="C140" s="232" t="s">
        <v>8</v>
      </c>
      <c r="D140" s="232" t="s">
        <v>149</v>
      </c>
      <c r="E140" s="233" t="s">
        <v>381</v>
      </c>
      <c r="F140" s="234" t="s">
        <v>382</v>
      </c>
      <c r="G140" s="235" t="s">
        <v>160</v>
      </c>
      <c r="H140" s="236">
        <v>1</v>
      </c>
      <c r="I140" s="237"/>
      <c r="J140" s="238">
        <f>ROUND(I140*H140,2)</f>
        <v>0</v>
      </c>
      <c r="K140" s="239"/>
      <c r="L140" s="40"/>
      <c r="M140" s="240" t="s">
        <v>1</v>
      </c>
      <c r="N140" s="241" t="s">
        <v>43</v>
      </c>
      <c r="O140" s="87"/>
      <c r="P140" s="242">
        <f>O140*H140</f>
        <v>0</v>
      </c>
      <c r="Q140" s="242">
        <v>0</v>
      </c>
      <c r="R140" s="242">
        <f>Q140*H140</f>
        <v>0</v>
      </c>
      <c r="S140" s="242">
        <v>0</v>
      </c>
      <c r="T140" s="243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44" t="s">
        <v>147</v>
      </c>
      <c r="AT140" s="244" t="s">
        <v>149</v>
      </c>
      <c r="AU140" s="244" t="s">
        <v>85</v>
      </c>
      <c r="AY140" s="13" t="s">
        <v>148</v>
      </c>
      <c r="BE140" s="245">
        <f>IF(N140="základní",J140,0)</f>
        <v>0</v>
      </c>
      <c r="BF140" s="245">
        <f>IF(N140="snížená",J140,0)</f>
        <v>0</v>
      </c>
      <c r="BG140" s="245">
        <f>IF(N140="zákl. přenesená",J140,0)</f>
        <v>0</v>
      </c>
      <c r="BH140" s="245">
        <f>IF(N140="sníž. přenesená",J140,0)</f>
        <v>0</v>
      </c>
      <c r="BI140" s="245">
        <f>IF(N140="nulová",J140,0)</f>
        <v>0</v>
      </c>
      <c r="BJ140" s="13" t="s">
        <v>85</v>
      </c>
      <c r="BK140" s="245">
        <f>ROUND(I140*H140,2)</f>
        <v>0</v>
      </c>
      <c r="BL140" s="13" t="s">
        <v>147</v>
      </c>
      <c r="BM140" s="244" t="s">
        <v>193</v>
      </c>
    </row>
    <row r="141" s="2" customFormat="1" ht="44.25" customHeight="1">
      <c r="A141" s="34"/>
      <c r="B141" s="35"/>
      <c r="C141" s="232" t="s">
        <v>177</v>
      </c>
      <c r="D141" s="232" t="s">
        <v>149</v>
      </c>
      <c r="E141" s="233" t="s">
        <v>381</v>
      </c>
      <c r="F141" s="234" t="s">
        <v>382</v>
      </c>
      <c r="G141" s="235" t="s">
        <v>160</v>
      </c>
      <c r="H141" s="236">
        <v>1</v>
      </c>
      <c r="I141" s="237"/>
      <c r="J141" s="238">
        <f>ROUND(I141*H141,2)</f>
        <v>0</v>
      </c>
      <c r="K141" s="239"/>
      <c r="L141" s="40"/>
      <c r="M141" s="240" t="s">
        <v>1</v>
      </c>
      <c r="N141" s="241" t="s">
        <v>43</v>
      </c>
      <c r="O141" s="87"/>
      <c r="P141" s="242">
        <f>O141*H141</f>
        <v>0</v>
      </c>
      <c r="Q141" s="242">
        <v>0</v>
      </c>
      <c r="R141" s="242">
        <f>Q141*H141</f>
        <v>0</v>
      </c>
      <c r="S141" s="242">
        <v>0</v>
      </c>
      <c r="T141" s="243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44" t="s">
        <v>147</v>
      </c>
      <c r="AT141" s="244" t="s">
        <v>149</v>
      </c>
      <c r="AU141" s="244" t="s">
        <v>85</v>
      </c>
      <c r="AY141" s="13" t="s">
        <v>148</v>
      </c>
      <c r="BE141" s="245">
        <f>IF(N141="základní",J141,0)</f>
        <v>0</v>
      </c>
      <c r="BF141" s="245">
        <f>IF(N141="snížená",J141,0)</f>
        <v>0</v>
      </c>
      <c r="BG141" s="245">
        <f>IF(N141="zákl. přenesená",J141,0)</f>
        <v>0</v>
      </c>
      <c r="BH141" s="245">
        <f>IF(N141="sníž. přenesená",J141,0)</f>
        <v>0</v>
      </c>
      <c r="BI141" s="245">
        <f>IF(N141="nulová",J141,0)</f>
        <v>0</v>
      </c>
      <c r="BJ141" s="13" t="s">
        <v>85</v>
      </c>
      <c r="BK141" s="245">
        <f>ROUND(I141*H141,2)</f>
        <v>0</v>
      </c>
      <c r="BL141" s="13" t="s">
        <v>147</v>
      </c>
      <c r="BM141" s="244" t="s">
        <v>196</v>
      </c>
    </row>
    <row r="142" s="2" customFormat="1" ht="44.25" customHeight="1">
      <c r="A142" s="34"/>
      <c r="B142" s="35"/>
      <c r="C142" s="232" t="s">
        <v>197</v>
      </c>
      <c r="D142" s="232" t="s">
        <v>149</v>
      </c>
      <c r="E142" s="233" t="s">
        <v>383</v>
      </c>
      <c r="F142" s="234" t="s">
        <v>384</v>
      </c>
      <c r="G142" s="235" t="s">
        <v>160</v>
      </c>
      <c r="H142" s="236">
        <v>1</v>
      </c>
      <c r="I142" s="237"/>
      <c r="J142" s="238">
        <f>ROUND(I142*H142,2)</f>
        <v>0</v>
      </c>
      <c r="K142" s="239"/>
      <c r="L142" s="40"/>
      <c r="M142" s="240" t="s">
        <v>1</v>
      </c>
      <c r="N142" s="241" t="s">
        <v>43</v>
      </c>
      <c r="O142" s="87"/>
      <c r="P142" s="242">
        <f>O142*H142</f>
        <v>0</v>
      </c>
      <c r="Q142" s="242">
        <v>0</v>
      </c>
      <c r="R142" s="242">
        <f>Q142*H142</f>
        <v>0</v>
      </c>
      <c r="S142" s="242">
        <v>0</v>
      </c>
      <c r="T142" s="243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44" t="s">
        <v>147</v>
      </c>
      <c r="AT142" s="244" t="s">
        <v>149</v>
      </c>
      <c r="AU142" s="244" t="s">
        <v>85</v>
      </c>
      <c r="AY142" s="13" t="s">
        <v>148</v>
      </c>
      <c r="BE142" s="245">
        <f>IF(N142="základní",J142,0)</f>
        <v>0</v>
      </c>
      <c r="BF142" s="245">
        <f>IF(N142="snížená",J142,0)</f>
        <v>0</v>
      </c>
      <c r="BG142" s="245">
        <f>IF(N142="zákl. přenesená",J142,0)</f>
        <v>0</v>
      </c>
      <c r="BH142" s="245">
        <f>IF(N142="sníž. přenesená",J142,0)</f>
        <v>0</v>
      </c>
      <c r="BI142" s="245">
        <f>IF(N142="nulová",J142,0)</f>
        <v>0</v>
      </c>
      <c r="BJ142" s="13" t="s">
        <v>85</v>
      </c>
      <c r="BK142" s="245">
        <f>ROUND(I142*H142,2)</f>
        <v>0</v>
      </c>
      <c r="BL142" s="13" t="s">
        <v>147</v>
      </c>
      <c r="BM142" s="244" t="s">
        <v>200</v>
      </c>
    </row>
    <row r="143" s="2" customFormat="1" ht="44.25" customHeight="1">
      <c r="A143" s="34"/>
      <c r="B143" s="35"/>
      <c r="C143" s="232" t="s">
        <v>178</v>
      </c>
      <c r="D143" s="232" t="s">
        <v>149</v>
      </c>
      <c r="E143" s="233" t="s">
        <v>385</v>
      </c>
      <c r="F143" s="234" t="s">
        <v>386</v>
      </c>
      <c r="G143" s="235" t="s">
        <v>160</v>
      </c>
      <c r="H143" s="236">
        <v>1</v>
      </c>
      <c r="I143" s="237"/>
      <c r="J143" s="238">
        <f>ROUND(I143*H143,2)</f>
        <v>0</v>
      </c>
      <c r="K143" s="239"/>
      <c r="L143" s="40"/>
      <c r="M143" s="240" t="s">
        <v>1</v>
      </c>
      <c r="N143" s="241" t="s">
        <v>43</v>
      </c>
      <c r="O143" s="87"/>
      <c r="P143" s="242">
        <f>O143*H143</f>
        <v>0</v>
      </c>
      <c r="Q143" s="242">
        <v>0</v>
      </c>
      <c r="R143" s="242">
        <f>Q143*H143</f>
        <v>0</v>
      </c>
      <c r="S143" s="242">
        <v>0</v>
      </c>
      <c r="T143" s="243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44" t="s">
        <v>147</v>
      </c>
      <c r="AT143" s="244" t="s">
        <v>149</v>
      </c>
      <c r="AU143" s="244" t="s">
        <v>85</v>
      </c>
      <c r="AY143" s="13" t="s">
        <v>148</v>
      </c>
      <c r="BE143" s="245">
        <f>IF(N143="základní",J143,0)</f>
        <v>0</v>
      </c>
      <c r="BF143" s="245">
        <f>IF(N143="snížená",J143,0)</f>
        <v>0</v>
      </c>
      <c r="BG143" s="245">
        <f>IF(N143="zákl. přenesená",J143,0)</f>
        <v>0</v>
      </c>
      <c r="BH143" s="245">
        <f>IF(N143="sníž. přenesená",J143,0)</f>
        <v>0</v>
      </c>
      <c r="BI143" s="245">
        <f>IF(N143="nulová",J143,0)</f>
        <v>0</v>
      </c>
      <c r="BJ143" s="13" t="s">
        <v>85</v>
      </c>
      <c r="BK143" s="245">
        <f>ROUND(I143*H143,2)</f>
        <v>0</v>
      </c>
      <c r="BL143" s="13" t="s">
        <v>147</v>
      </c>
      <c r="BM143" s="244" t="s">
        <v>201</v>
      </c>
    </row>
    <row r="144" s="2" customFormat="1" ht="44.25" customHeight="1">
      <c r="A144" s="34"/>
      <c r="B144" s="35"/>
      <c r="C144" s="232" t="s">
        <v>202</v>
      </c>
      <c r="D144" s="232" t="s">
        <v>149</v>
      </c>
      <c r="E144" s="233" t="s">
        <v>387</v>
      </c>
      <c r="F144" s="234" t="s">
        <v>388</v>
      </c>
      <c r="G144" s="235" t="s">
        <v>160</v>
      </c>
      <c r="H144" s="236">
        <v>1</v>
      </c>
      <c r="I144" s="237"/>
      <c r="J144" s="238">
        <f>ROUND(I144*H144,2)</f>
        <v>0</v>
      </c>
      <c r="K144" s="239"/>
      <c r="L144" s="40"/>
      <c r="M144" s="240" t="s">
        <v>1</v>
      </c>
      <c r="N144" s="241" t="s">
        <v>43</v>
      </c>
      <c r="O144" s="87"/>
      <c r="P144" s="242">
        <f>O144*H144</f>
        <v>0</v>
      </c>
      <c r="Q144" s="242">
        <v>0</v>
      </c>
      <c r="R144" s="242">
        <f>Q144*H144</f>
        <v>0</v>
      </c>
      <c r="S144" s="242">
        <v>0</v>
      </c>
      <c r="T144" s="243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44" t="s">
        <v>147</v>
      </c>
      <c r="AT144" s="244" t="s">
        <v>149</v>
      </c>
      <c r="AU144" s="244" t="s">
        <v>85</v>
      </c>
      <c r="AY144" s="13" t="s">
        <v>148</v>
      </c>
      <c r="BE144" s="245">
        <f>IF(N144="základní",J144,0)</f>
        <v>0</v>
      </c>
      <c r="BF144" s="245">
        <f>IF(N144="snížená",J144,0)</f>
        <v>0</v>
      </c>
      <c r="BG144" s="245">
        <f>IF(N144="zákl. přenesená",J144,0)</f>
        <v>0</v>
      </c>
      <c r="BH144" s="245">
        <f>IF(N144="sníž. přenesená",J144,0)</f>
        <v>0</v>
      </c>
      <c r="BI144" s="245">
        <f>IF(N144="nulová",J144,0)</f>
        <v>0</v>
      </c>
      <c r="BJ144" s="13" t="s">
        <v>85</v>
      </c>
      <c r="BK144" s="245">
        <f>ROUND(I144*H144,2)</f>
        <v>0</v>
      </c>
      <c r="BL144" s="13" t="s">
        <v>147</v>
      </c>
      <c r="BM144" s="244" t="s">
        <v>203</v>
      </c>
    </row>
    <row r="145" s="2" customFormat="1" ht="44.25" customHeight="1">
      <c r="A145" s="34"/>
      <c r="B145" s="35"/>
      <c r="C145" s="232" t="s">
        <v>182</v>
      </c>
      <c r="D145" s="232" t="s">
        <v>149</v>
      </c>
      <c r="E145" s="233" t="s">
        <v>387</v>
      </c>
      <c r="F145" s="234" t="s">
        <v>388</v>
      </c>
      <c r="G145" s="235" t="s">
        <v>160</v>
      </c>
      <c r="H145" s="236">
        <v>1</v>
      </c>
      <c r="I145" s="237"/>
      <c r="J145" s="238">
        <f>ROUND(I145*H145,2)</f>
        <v>0</v>
      </c>
      <c r="K145" s="239"/>
      <c r="L145" s="40"/>
      <c r="M145" s="240" t="s">
        <v>1</v>
      </c>
      <c r="N145" s="241" t="s">
        <v>43</v>
      </c>
      <c r="O145" s="87"/>
      <c r="P145" s="242">
        <f>O145*H145</f>
        <v>0</v>
      </c>
      <c r="Q145" s="242">
        <v>0</v>
      </c>
      <c r="R145" s="242">
        <f>Q145*H145</f>
        <v>0</v>
      </c>
      <c r="S145" s="242">
        <v>0</v>
      </c>
      <c r="T145" s="243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44" t="s">
        <v>147</v>
      </c>
      <c r="AT145" s="244" t="s">
        <v>149</v>
      </c>
      <c r="AU145" s="244" t="s">
        <v>85</v>
      </c>
      <c r="AY145" s="13" t="s">
        <v>148</v>
      </c>
      <c r="BE145" s="245">
        <f>IF(N145="základní",J145,0)</f>
        <v>0</v>
      </c>
      <c r="BF145" s="245">
        <f>IF(N145="snížená",J145,0)</f>
        <v>0</v>
      </c>
      <c r="BG145" s="245">
        <f>IF(N145="zákl. přenesená",J145,0)</f>
        <v>0</v>
      </c>
      <c r="BH145" s="245">
        <f>IF(N145="sníž. přenesená",J145,0)</f>
        <v>0</v>
      </c>
      <c r="BI145" s="245">
        <f>IF(N145="nulová",J145,0)</f>
        <v>0</v>
      </c>
      <c r="BJ145" s="13" t="s">
        <v>85</v>
      </c>
      <c r="BK145" s="245">
        <f>ROUND(I145*H145,2)</f>
        <v>0</v>
      </c>
      <c r="BL145" s="13" t="s">
        <v>147</v>
      </c>
      <c r="BM145" s="244" t="s">
        <v>204</v>
      </c>
    </row>
    <row r="146" s="2" customFormat="1" ht="44.25" customHeight="1">
      <c r="A146" s="34"/>
      <c r="B146" s="35"/>
      <c r="C146" s="232" t="s">
        <v>7</v>
      </c>
      <c r="D146" s="232" t="s">
        <v>149</v>
      </c>
      <c r="E146" s="233" t="s">
        <v>389</v>
      </c>
      <c r="F146" s="234" t="s">
        <v>390</v>
      </c>
      <c r="G146" s="235" t="s">
        <v>160</v>
      </c>
      <c r="H146" s="236">
        <v>1</v>
      </c>
      <c r="I146" s="237"/>
      <c r="J146" s="238">
        <f>ROUND(I146*H146,2)</f>
        <v>0</v>
      </c>
      <c r="K146" s="239"/>
      <c r="L146" s="40"/>
      <c r="M146" s="240" t="s">
        <v>1</v>
      </c>
      <c r="N146" s="241" t="s">
        <v>43</v>
      </c>
      <c r="O146" s="87"/>
      <c r="P146" s="242">
        <f>O146*H146</f>
        <v>0</v>
      </c>
      <c r="Q146" s="242">
        <v>0</v>
      </c>
      <c r="R146" s="242">
        <f>Q146*H146</f>
        <v>0</v>
      </c>
      <c r="S146" s="242">
        <v>0</v>
      </c>
      <c r="T146" s="243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44" t="s">
        <v>147</v>
      </c>
      <c r="AT146" s="244" t="s">
        <v>149</v>
      </c>
      <c r="AU146" s="244" t="s">
        <v>85</v>
      </c>
      <c r="AY146" s="13" t="s">
        <v>148</v>
      </c>
      <c r="BE146" s="245">
        <f>IF(N146="základní",J146,0)</f>
        <v>0</v>
      </c>
      <c r="BF146" s="245">
        <f>IF(N146="snížená",J146,0)</f>
        <v>0</v>
      </c>
      <c r="BG146" s="245">
        <f>IF(N146="zákl. přenesená",J146,0)</f>
        <v>0</v>
      </c>
      <c r="BH146" s="245">
        <f>IF(N146="sníž. přenesená",J146,0)</f>
        <v>0</v>
      </c>
      <c r="BI146" s="245">
        <f>IF(N146="nulová",J146,0)</f>
        <v>0</v>
      </c>
      <c r="BJ146" s="13" t="s">
        <v>85</v>
      </c>
      <c r="BK146" s="245">
        <f>ROUND(I146*H146,2)</f>
        <v>0</v>
      </c>
      <c r="BL146" s="13" t="s">
        <v>147</v>
      </c>
      <c r="BM146" s="244" t="s">
        <v>207</v>
      </c>
    </row>
    <row r="147" s="2" customFormat="1" ht="44.25" customHeight="1">
      <c r="A147" s="34"/>
      <c r="B147" s="35"/>
      <c r="C147" s="232" t="s">
        <v>183</v>
      </c>
      <c r="D147" s="232" t="s">
        <v>149</v>
      </c>
      <c r="E147" s="233" t="s">
        <v>391</v>
      </c>
      <c r="F147" s="234" t="s">
        <v>392</v>
      </c>
      <c r="G147" s="235" t="s">
        <v>160</v>
      </c>
      <c r="H147" s="236">
        <v>1</v>
      </c>
      <c r="I147" s="237"/>
      <c r="J147" s="238">
        <f>ROUND(I147*H147,2)</f>
        <v>0</v>
      </c>
      <c r="K147" s="239"/>
      <c r="L147" s="40"/>
      <c r="M147" s="240" t="s">
        <v>1</v>
      </c>
      <c r="N147" s="241" t="s">
        <v>43</v>
      </c>
      <c r="O147" s="87"/>
      <c r="P147" s="242">
        <f>O147*H147</f>
        <v>0</v>
      </c>
      <c r="Q147" s="242">
        <v>0</v>
      </c>
      <c r="R147" s="242">
        <f>Q147*H147</f>
        <v>0</v>
      </c>
      <c r="S147" s="242">
        <v>0</v>
      </c>
      <c r="T147" s="243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44" t="s">
        <v>147</v>
      </c>
      <c r="AT147" s="244" t="s">
        <v>149</v>
      </c>
      <c r="AU147" s="244" t="s">
        <v>85</v>
      </c>
      <c r="AY147" s="13" t="s">
        <v>148</v>
      </c>
      <c r="BE147" s="245">
        <f>IF(N147="základní",J147,0)</f>
        <v>0</v>
      </c>
      <c r="BF147" s="245">
        <f>IF(N147="snížená",J147,0)</f>
        <v>0</v>
      </c>
      <c r="BG147" s="245">
        <f>IF(N147="zákl. přenesená",J147,0)</f>
        <v>0</v>
      </c>
      <c r="BH147" s="245">
        <f>IF(N147="sníž. přenesená",J147,0)</f>
        <v>0</v>
      </c>
      <c r="BI147" s="245">
        <f>IF(N147="nulová",J147,0)</f>
        <v>0</v>
      </c>
      <c r="BJ147" s="13" t="s">
        <v>85</v>
      </c>
      <c r="BK147" s="245">
        <f>ROUND(I147*H147,2)</f>
        <v>0</v>
      </c>
      <c r="BL147" s="13" t="s">
        <v>147</v>
      </c>
      <c r="BM147" s="244" t="s">
        <v>210</v>
      </c>
    </row>
    <row r="148" s="2" customFormat="1" ht="44.25" customHeight="1">
      <c r="A148" s="34"/>
      <c r="B148" s="35"/>
      <c r="C148" s="232" t="s">
        <v>211</v>
      </c>
      <c r="D148" s="232" t="s">
        <v>149</v>
      </c>
      <c r="E148" s="233" t="s">
        <v>393</v>
      </c>
      <c r="F148" s="234" t="s">
        <v>394</v>
      </c>
      <c r="G148" s="235" t="s">
        <v>160</v>
      </c>
      <c r="H148" s="236">
        <v>1</v>
      </c>
      <c r="I148" s="237"/>
      <c r="J148" s="238">
        <f>ROUND(I148*H148,2)</f>
        <v>0</v>
      </c>
      <c r="K148" s="239"/>
      <c r="L148" s="40"/>
      <c r="M148" s="240" t="s">
        <v>1</v>
      </c>
      <c r="N148" s="241" t="s">
        <v>43</v>
      </c>
      <c r="O148" s="87"/>
      <c r="P148" s="242">
        <f>O148*H148</f>
        <v>0</v>
      </c>
      <c r="Q148" s="242">
        <v>0</v>
      </c>
      <c r="R148" s="242">
        <f>Q148*H148</f>
        <v>0</v>
      </c>
      <c r="S148" s="242">
        <v>0</v>
      </c>
      <c r="T148" s="243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44" t="s">
        <v>147</v>
      </c>
      <c r="AT148" s="244" t="s">
        <v>149</v>
      </c>
      <c r="AU148" s="244" t="s">
        <v>85</v>
      </c>
      <c r="AY148" s="13" t="s">
        <v>148</v>
      </c>
      <c r="BE148" s="245">
        <f>IF(N148="základní",J148,0)</f>
        <v>0</v>
      </c>
      <c r="BF148" s="245">
        <f>IF(N148="snížená",J148,0)</f>
        <v>0</v>
      </c>
      <c r="BG148" s="245">
        <f>IF(N148="zákl. přenesená",J148,0)</f>
        <v>0</v>
      </c>
      <c r="BH148" s="245">
        <f>IF(N148="sníž. přenesená",J148,0)</f>
        <v>0</v>
      </c>
      <c r="BI148" s="245">
        <f>IF(N148="nulová",J148,0)</f>
        <v>0</v>
      </c>
      <c r="BJ148" s="13" t="s">
        <v>85</v>
      </c>
      <c r="BK148" s="245">
        <f>ROUND(I148*H148,2)</f>
        <v>0</v>
      </c>
      <c r="BL148" s="13" t="s">
        <v>147</v>
      </c>
      <c r="BM148" s="244" t="s">
        <v>214</v>
      </c>
    </row>
    <row r="149" s="2" customFormat="1" ht="44.25" customHeight="1">
      <c r="A149" s="34"/>
      <c r="B149" s="35"/>
      <c r="C149" s="232" t="s">
        <v>187</v>
      </c>
      <c r="D149" s="232" t="s">
        <v>149</v>
      </c>
      <c r="E149" s="233" t="s">
        <v>395</v>
      </c>
      <c r="F149" s="234" t="s">
        <v>396</v>
      </c>
      <c r="G149" s="235" t="s">
        <v>160</v>
      </c>
      <c r="H149" s="236">
        <v>1</v>
      </c>
      <c r="I149" s="237"/>
      <c r="J149" s="238">
        <f>ROUND(I149*H149,2)</f>
        <v>0</v>
      </c>
      <c r="K149" s="239"/>
      <c r="L149" s="40"/>
      <c r="M149" s="240" t="s">
        <v>1</v>
      </c>
      <c r="N149" s="241" t="s">
        <v>43</v>
      </c>
      <c r="O149" s="87"/>
      <c r="P149" s="242">
        <f>O149*H149</f>
        <v>0</v>
      </c>
      <c r="Q149" s="242">
        <v>0</v>
      </c>
      <c r="R149" s="242">
        <f>Q149*H149</f>
        <v>0</v>
      </c>
      <c r="S149" s="242">
        <v>0</v>
      </c>
      <c r="T149" s="243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44" t="s">
        <v>147</v>
      </c>
      <c r="AT149" s="244" t="s">
        <v>149</v>
      </c>
      <c r="AU149" s="244" t="s">
        <v>85</v>
      </c>
      <c r="AY149" s="13" t="s">
        <v>148</v>
      </c>
      <c r="BE149" s="245">
        <f>IF(N149="základní",J149,0)</f>
        <v>0</v>
      </c>
      <c r="BF149" s="245">
        <f>IF(N149="snížená",J149,0)</f>
        <v>0</v>
      </c>
      <c r="BG149" s="245">
        <f>IF(N149="zákl. přenesená",J149,0)</f>
        <v>0</v>
      </c>
      <c r="BH149" s="245">
        <f>IF(N149="sníž. přenesená",J149,0)</f>
        <v>0</v>
      </c>
      <c r="BI149" s="245">
        <f>IF(N149="nulová",J149,0)</f>
        <v>0</v>
      </c>
      <c r="BJ149" s="13" t="s">
        <v>85</v>
      </c>
      <c r="BK149" s="245">
        <f>ROUND(I149*H149,2)</f>
        <v>0</v>
      </c>
      <c r="BL149" s="13" t="s">
        <v>147</v>
      </c>
      <c r="BM149" s="244" t="s">
        <v>217</v>
      </c>
    </row>
    <row r="150" s="2" customFormat="1" ht="44.25" customHeight="1">
      <c r="A150" s="34"/>
      <c r="B150" s="35"/>
      <c r="C150" s="232" t="s">
        <v>218</v>
      </c>
      <c r="D150" s="232" t="s">
        <v>149</v>
      </c>
      <c r="E150" s="233" t="s">
        <v>397</v>
      </c>
      <c r="F150" s="234" t="s">
        <v>398</v>
      </c>
      <c r="G150" s="235" t="s">
        <v>160</v>
      </c>
      <c r="H150" s="236">
        <v>1</v>
      </c>
      <c r="I150" s="237"/>
      <c r="J150" s="238">
        <f>ROUND(I150*H150,2)</f>
        <v>0</v>
      </c>
      <c r="K150" s="239"/>
      <c r="L150" s="40"/>
      <c r="M150" s="240" t="s">
        <v>1</v>
      </c>
      <c r="N150" s="241" t="s">
        <v>43</v>
      </c>
      <c r="O150" s="87"/>
      <c r="P150" s="242">
        <f>O150*H150</f>
        <v>0</v>
      </c>
      <c r="Q150" s="242">
        <v>0</v>
      </c>
      <c r="R150" s="242">
        <f>Q150*H150</f>
        <v>0</v>
      </c>
      <c r="S150" s="242">
        <v>0</v>
      </c>
      <c r="T150" s="243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44" t="s">
        <v>147</v>
      </c>
      <c r="AT150" s="244" t="s">
        <v>149</v>
      </c>
      <c r="AU150" s="244" t="s">
        <v>85</v>
      </c>
      <c r="AY150" s="13" t="s">
        <v>148</v>
      </c>
      <c r="BE150" s="245">
        <f>IF(N150="základní",J150,0)</f>
        <v>0</v>
      </c>
      <c r="BF150" s="245">
        <f>IF(N150="snížená",J150,0)</f>
        <v>0</v>
      </c>
      <c r="BG150" s="245">
        <f>IF(N150="zákl. přenesená",J150,0)</f>
        <v>0</v>
      </c>
      <c r="BH150" s="245">
        <f>IF(N150="sníž. přenesená",J150,0)</f>
        <v>0</v>
      </c>
      <c r="BI150" s="245">
        <f>IF(N150="nulová",J150,0)</f>
        <v>0</v>
      </c>
      <c r="BJ150" s="13" t="s">
        <v>85</v>
      </c>
      <c r="BK150" s="245">
        <f>ROUND(I150*H150,2)</f>
        <v>0</v>
      </c>
      <c r="BL150" s="13" t="s">
        <v>147</v>
      </c>
      <c r="BM150" s="244" t="s">
        <v>221</v>
      </c>
    </row>
    <row r="151" s="2" customFormat="1" ht="44.25" customHeight="1">
      <c r="A151" s="34"/>
      <c r="B151" s="35"/>
      <c r="C151" s="232" t="s">
        <v>190</v>
      </c>
      <c r="D151" s="232" t="s">
        <v>149</v>
      </c>
      <c r="E151" s="233" t="s">
        <v>397</v>
      </c>
      <c r="F151" s="234" t="s">
        <v>398</v>
      </c>
      <c r="G151" s="235" t="s">
        <v>160</v>
      </c>
      <c r="H151" s="236">
        <v>1</v>
      </c>
      <c r="I151" s="237"/>
      <c r="J151" s="238">
        <f>ROUND(I151*H151,2)</f>
        <v>0</v>
      </c>
      <c r="K151" s="239"/>
      <c r="L151" s="40"/>
      <c r="M151" s="240" t="s">
        <v>1</v>
      </c>
      <c r="N151" s="241" t="s">
        <v>43</v>
      </c>
      <c r="O151" s="87"/>
      <c r="P151" s="242">
        <f>O151*H151</f>
        <v>0</v>
      </c>
      <c r="Q151" s="242">
        <v>0</v>
      </c>
      <c r="R151" s="242">
        <f>Q151*H151</f>
        <v>0</v>
      </c>
      <c r="S151" s="242">
        <v>0</v>
      </c>
      <c r="T151" s="243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44" t="s">
        <v>147</v>
      </c>
      <c r="AT151" s="244" t="s">
        <v>149</v>
      </c>
      <c r="AU151" s="244" t="s">
        <v>85</v>
      </c>
      <c r="AY151" s="13" t="s">
        <v>148</v>
      </c>
      <c r="BE151" s="245">
        <f>IF(N151="základní",J151,0)</f>
        <v>0</v>
      </c>
      <c r="BF151" s="245">
        <f>IF(N151="snížená",J151,0)</f>
        <v>0</v>
      </c>
      <c r="BG151" s="245">
        <f>IF(N151="zákl. přenesená",J151,0)</f>
        <v>0</v>
      </c>
      <c r="BH151" s="245">
        <f>IF(N151="sníž. přenesená",J151,0)</f>
        <v>0</v>
      </c>
      <c r="BI151" s="245">
        <f>IF(N151="nulová",J151,0)</f>
        <v>0</v>
      </c>
      <c r="BJ151" s="13" t="s">
        <v>85</v>
      </c>
      <c r="BK151" s="245">
        <f>ROUND(I151*H151,2)</f>
        <v>0</v>
      </c>
      <c r="BL151" s="13" t="s">
        <v>147</v>
      </c>
      <c r="BM151" s="244" t="s">
        <v>224</v>
      </c>
    </row>
    <row r="152" s="2" customFormat="1" ht="44.25" customHeight="1">
      <c r="A152" s="34"/>
      <c r="B152" s="35"/>
      <c r="C152" s="232" t="s">
        <v>225</v>
      </c>
      <c r="D152" s="232" t="s">
        <v>149</v>
      </c>
      <c r="E152" s="233" t="s">
        <v>397</v>
      </c>
      <c r="F152" s="234" t="s">
        <v>398</v>
      </c>
      <c r="G152" s="235" t="s">
        <v>160</v>
      </c>
      <c r="H152" s="236">
        <v>1</v>
      </c>
      <c r="I152" s="237"/>
      <c r="J152" s="238">
        <f>ROUND(I152*H152,2)</f>
        <v>0</v>
      </c>
      <c r="K152" s="239"/>
      <c r="L152" s="40"/>
      <c r="M152" s="240" t="s">
        <v>1</v>
      </c>
      <c r="N152" s="241" t="s">
        <v>43</v>
      </c>
      <c r="O152" s="87"/>
      <c r="P152" s="242">
        <f>O152*H152</f>
        <v>0</v>
      </c>
      <c r="Q152" s="242">
        <v>0</v>
      </c>
      <c r="R152" s="242">
        <f>Q152*H152</f>
        <v>0</v>
      </c>
      <c r="S152" s="242">
        <v>0</v>
      </c>
      <c r="T152" s="243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44" t="s">
        <v>147</v>
      </c>
      <c r="AT152" s="244" t="s">
        <v>149</v>
      </c>
      <c r="AU152" s="244" t="s">
        <v>85</v>
      </c>
      <c r="AY152" s="13" t="s">
        <v>148</v>
      </c>
      <c r="BE152" s="245">
        <f>IF(N152="základní",J152,0)</f>
        <v>0</v>
      </c>
      <c r="BF152" s="245">
        <f>IF(N152="snížená",J152,0)</f>
        <v>0</v>
      </c>
      <c r="BG152" s="245">
        <f>IF(N152="zákl. přenesená",J152,0)</f>
        <v>0</v>
      </c>
      <c r="BH152" s="245">
        <f>IF(N152="sníž. přenesená",J152,0)</f>
        <v>0</v>
      </c>
      <c r="BI152" s="245">
        <f>IF(N152="nulová",J152,0)</f>
        <v>0</v>
      </c>
      <c r="BJ152" s="13" t="s">
        <v>85</v>
      </c>
      <c r="BK152" s="245">
        <f>ROUND(I152*H152,2)</f>
        <v>0</v>
      </c>
      <c r="BL152" s="13" t="s">
        <v>147</v>
      </c>
      <c r="BM152" s="244" t="s">
        <v>228</v>
      </c>
    </row>
    <row r="153" s="2" customFormat="1" ht="44.25" customHeight="1">
      <c r="A153" s="34"/>
      <c r="B153" s="35"/>
      <c r="C153" s="232" t="s">
        <v>193</v>
      </c>
      <c r="D153" s="232" t="s">
        <v>149</v>
      </c>
      <c r="E153" s="233" t="s">
        <v>399</v>
      </c>
      <c r="F153" s="234" t="s">
        <v>400</v>
      </c>
      <c r="G153" s="235" t="s">
        <v>160</v>
      </c>
      <c r="H153" s="236">
        <v>1</v>
      </c>
      <c r="I153" s="237"/>
      <c r="J153" s="238">
        <f>ROUND(I153*H153,2)</f>
        <v>0</v>
      </c>
      <c r="K153" s="239"/>
      <c r="L153" s="40"/>
      <c r="M153" s="240" t="s">
        <v>1</v>
      </c>
      <c r="N153" s="241" t="s">
        <v>43</v>
      </c>
      <c r="O153" s="87"/>
      <c r="P153" s="242">
        <f>O153*H153</f>
        <v>0</v>
      </c>
      <c r="Q153" s="242">
        <v>0</v>
      </c>
      <c r="R153" s="242">
        <f>Q153*H153</f>
        <v>0</v>
      </c>
      <c r="S153" s="242">
        <v>0</v>
      </c>
      <c r="T153" s="243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44" t="s">
        <v>147</v>
      </c>
      <c r="AT153" s="244" t="s">
        <v>149</v>
      </c>
      <c r="AU153" s="244" t="s">
        <v>85</v>
      </c>
      <c r="AY153" s="13" t="s">
        <v>148</v>
      </c>
      <c r="BE153" s="245">
        <f>IF(N153="základní",J153,0)</f>
        <v>0</v>
      </c>
      <c r="BF153" s="245">
        <f>IF(N153="snížená",J153,0)</f>
        <v>0</v>
      </c>
      <c r="BG153" s="245">
        <f>IF(N153="zákl. přenesená",J153,0)</f>
        <v>0</v>
      </c>
      <c r="BH153" s="245">
        <f>IF(N153="sníž. přenesená",J153,0)</f>
        <v>0</v>
      </c>
      <c r="BI153" s="245">
        <f>IF(N153="nulová",J153,0)</f>
        <v>0</v>
      </c>
      <c r="BJ153" s="13" t="s">
        <v>85</v>
      </c>
      <c r="BK153" s="245">
        <f>ROUND(I153*H153,2)</f>
        <v>0</v>
      </c>
      <c r="BL153" s="13" t="s">
        <v>147</v>
      </c>
      <c r="BM153" s="244" t="s">
        <v>231</v>
      </c>
    </row>
    <row r="154" s="2" customFormat="1" ht="44.25" customHeight="1">
      <c r="A154" s="34"/>
      <c r="B154" s="35"/>
      <c r="C154" s="232" t="s">
        <v>232</v>
      </c>
      <c r="D154" s="232" t="s">
        <v>149</v>
      </c>
      <c r="E154" s="233" t="s">
        <v>401</v>
      </c>
      <c r="F154" s="234" t="s">
        <v>402</v>
      </c>
      <c r="G154" s="235" t="s">
        <v>160</v>
      </c>
      <c r="H154" s="236">
        <v>1</v>
      </c>
      <c r="I154" s="237"/>
      <c r="J154" s="238">
        <f>ROUND(I154*H154,2)</f>
        <v>0</v>
      </c>
      <c r="K154" s="239"/>
      <c r="L154" s="40"/>
      <c r="M154" s="240" t="s">
        <v>1</v>
      </c>
      <c r="N154" s="241" t="s">
        <v>43</v>
      </c>
      <c r="O154" s="87"/>
      <c r="P154" s="242">
        <f>O154*H154</f>
        <v>0</v>
      </c>
      <c r="Q154" s="242">
        <v>0</v>
      </c>
      <c r="R154" s="242">
        <f>Q154*H154</f>
        <v>0</v>
      </c>
      <c r="S154" s="242">
        <v>0</v>
      </c>
      <c r="T154" s="243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44" t="s">
        <v>147</v>
      </c>
      <c r="AT154" s="244" t="s">
        <v>149</v>
      </c>
      <c r="AU154" s="244" t="s">
        <v>85</v>
      </c>
      <c r="AY154" s="13" t="s">
        <v>148</v>
      </c>
      <c r="BE154" s="245">
        <f>IF(N154="základní",J154,0)</f>
        <v>0</v>
      </c>
      <c r="BF154" s="245">
        <f>IF(N154="snížená",J154,0)</f>
        <v>0</v>
      </c>
      <c r="BG154" s="245">
        <f>IF(N154="zákl. přenesená",J154,0)</f>
        <v>0</v>
      </c>
      <c r="BH154" s="245">
        <f>IF(N154="sníž. přenesená",J154,0)</f>
        <v>0</v>
      </c>
      <c r="BI154" s="245">
        <f>IF(N154="nulová",J154,0)</f>
        <v>0</v>
      </c>
      <c r="BJ154" s="13" t="s">
        <v>85</v>
      </c>
      <c r="BK154" s="245">
        <f>ROUND(I154*H154,2)</f>
        <v>0</v>
      </c>
      <c r="BL154" s="13" t="s">
        <v>147</v>
      </c>
      <c r="BM154" s="244" t="s">
        <v>235</v>
      </c>
    </row>
    <row r="155" s="2" customFormat="1" ht="44.25" customHeight="1">
      <c r="A155" s="34"/>
      <c r="B155" s="35"/>
      <c r="C155" s="232" t="s">
        <v>196</v>
      </c>
      <c r="D155" s="232" t="s">
        <v>149</v>
      </c>
      <c r="E155" s="233" t="s">
        <v>403</v>
      </c>
      <c r="F155" s="234" t="s">
        <v>402</v>
      </c>
      <c r="G155" s="235" t="s">
        <v>160</v>
      </c>
      <c r="H155" s="236">
        <v>1</v>
      </c>
      <c r="I155" s="237"/>
      <c r="J155" s="238">
        <f>ROUND(I155*H155,2)</f>
        <v>0</v>
      </c>
      <c r="K155" s="239"/>
      <c r="L155" s="40"/>
      <c r="M155" s="240" t="s">
        <v>1</v>
      </c>
      <c r="N155" s="241" t="s">
        <v>43</v>
      </c>
      <c r="O155" s="87"/>
      <c r="P155" s="242">
        <f>O155*H155</f>
        <v>0</v>
      </c>
      <c r="Q155" s="242">
        <v>0</v>
      </c>
      <c r="R155" s="242">
        <f>Q155*H155</f>
        <v>0</v>
      </c>
      <c r="S155" s="242">
        <v>0</v>
      </c>
      <c r="T155" s="243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44" t="s">
        <v>147</v>
      </c>
      <c r="AT155" s="244" t="s">
        <v>149</v>
      </c>
      <c r="AU155" s="244" t="s">
        <v>85</v>
      </c>
      <c r="AY155" s="13" t="s">
        <v>148</v>
      </c>
      <c r="BE155" s="245">
        <f>IF(N155="základní",J155,0)</f>
        <v>0</v>
      </c>
      <c r="BF155" s="245">
        <f>IF(N155="snížená",J155,0)</f>
        <v>0</v>
      </c>
      <c r="BG155" s="245">
        <f>IF(N155="zákl. přenesená",J155,0)</f>
        <v>0</v>
      </c>
      <c r="BH155" s="245">
        <f>IF(N155="sníž. přenesená",J155,0)</f>
        <v>0</v>
      </c>
      <c r="BI155" s="245">
        <f>IF(N155="nulová",J155,0)</f>
        <v>0</v>
      </c>
      <c r="BJ155" s="13" t="s">
        <v>85</v>
      </c>
      <c r="BK155" s="245">
        <f>ROUND(I155*H155,2)</f>
        <v>0</v>
      </c>
      <c r="BL155" s="13" t="s">
        <v>147</v>
      </c>
      <c r="BM155" s="244" t="s">
        <v>238</v>
      </c>
    </row>
    <row r="156" s="2" customFormat="1" ht="44.25" customHeight="1">
      <c r="A156" s="34"/>
      <c r="B156" s="35"/>
      <c r="C156" s="232" t="s">
        <v>239</v>
      </c>
      <c r="D156" s="232" t="s">
        <v>149</v>
      </c>
      <c r="E156" s="233" t="s">
        <v>404</v>
      </c>
      <c r="F156" s="234" t="s">
        <v>405</v>
      </c>
      <c r="G156" s="235" t="s">
        <v>160</v>
      </c>
      <c r="H156" s="236">
        <v>1</v>
      </c>
      <c r="I156" s="237"/>
      <c r="J156" s="238">
        <f>ROUND(I156*H156,2)</f>
        <v>0</v>
      </c>
      <c r="K156" s="239"/>
      <c r="L156" s="40"/>
      <c r="M156" s="240" t="s">
        <v>1</v>
      </c>
      <c r="N156" s="241" t="s">
        <v>43</v>
      </c>
      <c r="O156" s="87"/>
      <c r="P156" s="242">
        <f>O156*H156</f>
        <v>0</v>
      </c>
      <c r="Q156" s="242">
        <v>0</v>
      </c>
      <c r="R156" s="242">
        <f>Q156*H156</f>
        <v>0</v>
      </c>
      <c r="S156" s="242">
        <v>0</v>
      </c>
      <c r="T156" s="243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44" t="s">
        <v>147</v>
      </c>
      <c r="AT156" s="244" t="s">
        <v>149</v>
      </c>
      <c r="AU156" s="244" t="s">
        <v>85</v>
      </c>
      <c r="AY156" s="13" t="s">
        <v>148</v>
      </c>
      <c r="BE156" s="245">
        <f>IF(N156="základní",J156,0)</f>
        <v>0</v>
      </c>
      <c r="BF156" s="245">
        <f>IF(N156="snížená",J156,0)</f>
        <v>0</v>
      </c>
      <c r="BG156" s="245">
        <f>IF(N156="zákl. přenesená",J156,0)</f>
        <v>0</v>
      </c>
      <c r="BH156" s="245">
        <f>IF(N156="sníž. přenesená",J156,0)</f>
        <v>0</v>
      </c>
      <c r="BI156" s="245">
        <f>IF(N156="nulová",J156,0)</f>
        <v>0</v>
      </c>
      <c r="BJ156" s="13" t="s">
        <v>85</v>
      </c>
      <c r="BK156" s="245">
        <f>ROUND(I156*H156,2)</f>
        <v>0</v>
      </c>
      <c r="BL156" s="13" t="s">
        <v>147</v>
      </c>
      <c r="BM156" s="244" t="s">
        <v>242</v>
      </c>
    </row>
    <row r="157" s="2" customFormat="1" ht="44.25" customHeight="1">
      <c r="A157" s="34"/>
      <c r="B157" s="35"/>
      <c r="C157" s="232" t="s">
        <v>200</v>
      </c>
      <c r="D157" s="232" t="s">
        <v>149</v>
      </c>
      <c r="E157" s="233" t="s">
        <v>406</v>
      </c>
      <c r="F157" s="234" t="s">
        <v>407</v>
      </c>
      <c r="G157" s="235" t="s">
        <v>160</v>
      </c>
      <c r="H157" s="236">
        <v>1</v>
      </c>
      <c r="I157" s="237"/>
      <c r="J157" s="238">
        <f>ROUND(I157*H157,2)</f>
        <v>0</v>
      </c>
      <c r="K157" s="239"/>
      <c r="L157" s="40"/>
      <c r="M157" s="240" t="s">
        <v>1</v>
      </c>
      <c r="N157" s="241" t="s">
        <v>43</v>
      </c>
      <c r="O157" s="87"/>
      <c r="P157" s="242">
        <f>O157*H157</f>
        <v>0</v>
      </c>
      <c r="Q157" s="242">
        <v>0</v>
      </c>
      <c r="R157" s="242">
        <f>Q157*H157</f>
        <v>0</v>
      </c>
      <c r="S157" s="242">
        <v>0</v>
      </c>
      <c r="T157" s="243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44" t="s">
        <v>147</v>
      </c>
      <c r="AT157" s="244" t="s">
        <v>149</v>
      </c>
      <c r="AU157" s="244" t="s">
        <v>85</v>
      </c>
      <c r="AY157" s="13" t="s">
        <v>148</v>
      </c>
      <c r="BE157" s="245">
        <f>IF(N157="základní",J157,0)</f>
        <v>0</v>
      </c>
      <c r="BF157" s="245">
        <f>IF(N157="snížená",J157,0)</f>
        <v>0</v>
      </c>
      <c r="BG157" s="245">
        <f>IF(N157="zákl. přenesená",J157,0)</f>
        <v>0</v>
      </c>
      <c r="BH157" s="245">
        <f>IF(N157="sníž. přenesená",J157,0)</f>
        <v>0</v>
      </c>
      <c r="BI157" s="245">
        <f>IF(N157="nulová",J157,0)</f>
        <v>0</v>
      </c>
      <c r="BJ157" s="13" t="s">
        <v>85</v>
      </c>
      <c r="BK157" s="245">
        <f>ROUND(I157*H157,2)</f>
        <v>0</v>
      </c>
      <c r="BL157" s="13" t="s">
        <v>147</v>
      </c>
      <c r="BM157" s="244" t="s">
        <v>245</v>
      </c>
    </row>
    <row r="158" s="2" customFormat="1" ht="44.25" customHeight="1">
      <c r="A158" s="34"/>
      <c r="B158" s="35"/>
      <c r="C158" s="232" t="s">
        <v>246</v>
      </c>
      <c r="D158" s="232" t="s">
        <v>149</v>
      </c>
      <c r="E158" s="233" t="s">
        <v>408</v>
      </c>
      <c r="F158" s="234" t="s">
        <v>409</v>
      </c>
      <c r="G158" s="235" t="s">
        <v>160</v>
      </c>
      <c r="H158" s="236">
        <v>1</v>
      </c>
      <c r="I158" s="237"/>
      <c r="J158" s="238">
        <f>ROUND(I158*H158,2)</f>
        <v>0</v>
      </c>
      <c r="K158" s="239"/>
      <c r="L158" s="40"/>
      <c r="M158" s="240" t="s">
        <v>1</v>
      </c>
      <c r="N158" s="241" t="s">
        <v>43</v>
      </c>
      <c r="O158" s="87"/>
      <c r="P158" s="242">
        <f>O158*H158</f>
        <v>0</v>
      </c>
      <c r="Q158" s="242">
        <v>0</v>
      </c>
      <c r="R158" s="242">
        <f>Q158*H158</f>
        <v>0</v>
      </c>
      <c r="S158" s="242">
        <v>0</v>
      </c>
      <c r="T158" s="243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44" t="s">
        <v>147</v>
      </c>
      <c r="AT158" s="244" t="s">
        <v>149</v>
      </c>
      <c r="AU158" s="244" t="s">
        <v>85</v>
      </c>
      <c r="AY158" s="13" t="s">
        <v>148</v>
      </c>
      <c r="BE158" s="245">
        <f>IF(N158="základní",J158,0)</f>
        <v>0</v>
      </c>
      <c r="BF158" s="245">
        <f>IF(N158="snížená",J158,0)</f>
        <v>0</v>
      </c>
      <c r="BG158" s="245">
        <f>IF(N158="zákl. přenesená",J158,0)</f>
        <v>0</v>
      </c>
      <c r="BH158" s="245">
        <f>IF(N158="sníž. přenesená",J158,0)</f>
        <v>0</v>
      </c>
      <c r="BI158" s="245">
        <f>IF(N158="nulová",J158,0)</f>
        <v>0</v>
      </c>
      <c r="BJ158" s="13" t="s">
        <v>85</v>
      </c>
      <c r="BK158" s="245">
        <f>ROUND(I158*H158,2)</f>
        <v>0</v>
      </c>
      <c r="BL158" s="13" t="s">
        <v>147</v>
      </c>
      <c r="BM158" s="244" t="s">
        <v>249</v>
      </c>
    </row>
    <row r="159" s="2" customFormat="1" ht="44.25" customHeight="1">
      <c r="A159" s="34"/>
      <c r="B159" s="35"/>
      <c r="C159" s="232" t="s">
        <v>201</v>
      </c>
      <c r="D159" s="232" t="s">
        <v>149</v>
      </c>
      <c r="E159" s="233" t="s">
        <v>408</v>
      </c>
      <c r="F159" s="234" t="s">
        <v>409</v>
      </c>
      <c r="G159" s="235" t="s">
        <v>160</v>
      </c>
      <c r="H159" s="236">
        <v>1</v>
      </c>
      <c r="I159" s="237"/>
      <c r="J159" s="238">
        <f>ROUND(I159*H159,2)</f>
        <v>0</v>
      </c>
      <c r="K159" s="239"/>
      <c r="L159" s="40"/>
      <c r="M159" s="240" t="s">
        <v>1</v>
      </c>
      <c r="N159" s="241" t="s">
        <v>43</v>
      </c>
      <c r="O159" s="87"/>
      <c r="P159" s="242">
        <f>O159*H159</f>
        <v>0</v>
      </c>
      <c r="Q159" s="242">
        <v>0</v>
      </c>
      <c r="R159" s="242">
        <f>Q159*H159</f>
        <v>0</v>
      </c>
      <c r="S159" s="242">
        <v>0</v>
      </c>
      <c r="T159" s="243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44" t="s">
        <v>147</v>
      </c>
      <c r="AT159" s="244" t="s">
        <v>149</v>
      </c>
      <c r="AU159" s="244" t="s">
        <v>85</v>
      </c>
      <c r="AY159" s="13" t="s">
        <v>148</v>
      </c>
      <c r="BE159" s="245">
        <f>IF(N159="základní",J159,0)</f>
        <v>0</v>
      </c>
      <c r="BF159" s="245">
        <f>IF(N159="snížená",J159,0)</f>
        <v>0</v>
      </c>
      <c r="BG159" s="245">
        <f>IF(N159="zákl. přenesená",J159,0)</f>
        <v>0</v>
      </c>
      <c r="BH159" s="245">
        <f>IF(N159="sníž. přenesená",J159,0)</f>
        <v>0</v>
      </c>
      <c r="BI159" s="245">
        <f>IF(N159="nulová",J159,0)</f>
        <v>0</v>
      </c>
      <c r="BJ159" s="13" t="s">
        <v>85</v>
      </c>
      <c r="BK159" s="245">
        <f>ROUND(I159*H159,2)</f>
        <v>0</v>
      </c>
      <c r="BL159" s="13" t="s">
        <v>147</v>
      </c>
      <c r="BM159" s="244" t="s">
        <v>252</v>
      </c>
    </row>
    <row r="160" s="2" customFormat="1" ht="44.25" customHeight="1">
      <c r="A160" s="34"/>
      <c r="B160" s="35"/>
      <c r="C160" s="232" t="s">
        <v>253</v>
      </c>
      <c r="D160" s="232" t="s">
        <v>149</v>
      </c>
      <c r="E160" s="233" t="s">
        <v>410</v>
      </c>
      <c r="F160" s="234" t="s">
        <v>411</v>
      </c>
      <c r="G160" s="235" t="s">
        <v>160</v>
      </c>
      <c r="H160" s="236">
        <v>1</v>
      </c>
      <c r="I160" s="237"/>
      <c r="J160" s="238">
        <f>ROUND(I160*H160,2)</f>
        <v>0</v>
      </c>
      <c r="K160" s="239"/>
      <c r="L160" s="40"/>
      <c r="M160" s="240" t="s">
        <v>1</v>
      </c>
      <c r="N160" s="241" t="s">
        <v>43</v>
      </c>
      <c r="O160" s="87"/>
      <c r="P160" s="242">
        <f>O160*H160</f>
        <v>0</v>
      </c>
      <c r="Q160" s="242">
        <v>0</v>
      </c>
      <c r="R160" s="242">
        <f>Q160*H160</f>
        <v>0</v>
      </c>
      <c r="S160" s="242">
        <v>0</v>
      </c>
      <c r="T160" s="243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44" t="s">
        <v>147</v>
      </c>
      <c r="AT160" s="244" t="s">
        <v>149</v>
      </c>
      <c r="AU160" s="244" t="s">
        <v>85</v>
      </c>
      <c r="AY160" s="13" t="s">
        <v>148</v>
      </c>
      <c r="BE160" s="245">
        <f>IF(N160="základní",J160,0)</f>
        <v>0</v>
      </c>
      <c r="BF160" s="245">
        <f>IF(N160="snížená",J160,0)</f>
        <v>0</v>
      </c>
      <c r="BG160" s="245">
        <f>IF(N160="zákl. přenesená",J160,0)</f>
        <v>0</v>
      </c>
      <c r="BH160" s="245">
        <f>IF(N160="sníž. přenesená",J160,0)</f>
        <v>0</v>
      </c>
      <c r="BI160" s="245">
        <f>IF(N160="nulová",J160,0)</f>
        <v>0</v>
      </c>
      <c r="BJ160" s="13" t="s">
        <v>85</v>
      </c>
      <c r="BK160" s="245">
        <f>ROUND(I160*H160,2)</f>
        <v>0</v>
      </c>
      <c r="BL160" s="13" t="s">
        <v>147</v>
      </c>
      <c r="BM160" s="244" t="s">
        <v>256</v>
      </c>
    </row>
    <row r="161" s="2" customFormat="1" ht="44.25" customHeight="1">
      <c r="A161" s="34"/>
      <c r="B161" s="35"/>
      <c r="C161" s="232" t="s">
        <v>203</v>
      </c>
      <c r="D161" s="232" t="s">
        <v>149</v>
      </c>
      <c r="E161" s="233" t="s">
        <v>412</v>
      </c>
      <c r="F161" s="234" t="s">
        <v>413</v>
      </c>
      <c r="G161" s="235" t="s">
        <v>160</v>
      </c>
      <c r="H161" s="236">
        <v>1</v>
      </c>
      <c r="I161" s="237"/>
      <c r="J161" s="238">
        <f>ROUND(I161*H161,2)</f>
        <v>0</v>
      </c>
      <c r="K161" s="239"/>
      <c r="L161" s="40"/>
      <c r="M161" s="240" t="s">
        <v>1</v>
      </c>
      <c r="N161" s="241" t="s">
        <v>43</v>
      </c>
      <c r="O161" s="87"/>
      <c r="P161" s="242">
        <f>O161*H161</f>
        <v>0</v>
      </c>
      <c r="Q161" s="242">
        <v>0</v>
      </c>
      <c r="R161" s="242">
        <f>Q161*H161</f>
        <v>0</v>
      </c>
      <c r="S161" s="242">
        <v>0</v>
      </c>
      <c r="T161" s="243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44" t="s">
        <v>147</v>
      </c>
      <c r="AT161" s="244" t="s">
        <v>149</v>
      </c>
      <c r="AU161" s="244" t="s">
        <v>85</v>
      </c>
      <c r="AY161" s="13" t="s">
        <v>148</v>
      </c>
      <c r="BE161" s="245">
        <f>IF(N161="základní",J161,0)</f>
        <v>0</v>
      </c>
      <c r="BF161" s="245">
        <f>IF(N161="snížená",J161,0)</f>
        <v>0</v>
      </c>
      <c r="BG161" s="245">
        <f>IF(N161="zákl. přenesená",J161,0)</f>
        <v>0</v>
      </c>
      <c r="BH161" s="245">
        <f>IF(N161="sníž. přenesená",J161,0)</f>
        <v>0</v>
      </c>
      <c r="BI161" s="245">
        <f>IF(N161="nulová",J161,0)</f>
        <v>0</v>
      </c>
      <c r="BJ161" s="13" t="s">
        <v>85</v>
      </c>
      <c r="BK161" s="245">
        <f>ROUND(I161*H161,2)</f>
        <v>0</v>
      </c>
      <c r="BL161" s="13" t="s">
        <v>147</v>
      </c>
      <c r="BM161" s="244" t="s">
        <v>259</v>
      </c>
    </row>
    <row r="162" s="2" customFormat="1" ht="44.25" customHeight="1">
      <c r="A162" s="34"/>
      <c r="B162" s="35"/>
      <c r="C162" s="232" t="s">
        <v>260</v>
      </c>
      <c r="D162" s="232" t="s">
        <v>149</v>
      </c>
      <c r="E162" s="233" t="s">
        <v>414</v>
      </c>
      <c r="F162" s="234" t="s">
        <v>415</v>
      </c>
      <c r="G162" s="235" t="s">
        <v>160</v>
      </c>
      <c r="H162" s="236">
        <v>1</v>
      </c>
      <c r="I162" s="237"/>
      <c r="J162" s="238">
        <f>ROUND(I162*H162,2)</f>
        <v>0</v>
      </c>
      <c r="K162" s="239"/>
      <c r="L162" s="40"/>
      <c r="M162" s="240" t="s">
        <v>1</v>
      </c>
      <c r="N162" s="241" t="s">
        <v>43</v>
      </c>
      <c r="O162" s="87"/>
      <c r="P162" s="242">
        <f>O162*H162</f>
        <v>0</v>
      </c>
      <c r="Q162" s="242">
        <v>0</v>
      </c>
      <c r="R162" s="242">
        <f>Q162*H162</f>
        <v>0</v>
      </c>
      <c r="S162" s="242">
        <v>0</v>
      </c>
      <c r="T162" s="243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44" t="s">
        <v>147</v>
      </c>
      <c r="AT162" s="244" t="s">
        <v>149</v>
      </c>
      <c r="AU162" s="244" t="s">
        <v>85</v>
      </c>
      <c r="AY162" s="13" t="s">
        <v>148</v>
      </c>
      <c r="BE162" s="245">
        <f>IF(N162="základní",J162,0)</f>
        <v>0</v>
      </c>
      <c r="BF162" s="245">
        <f>IF(N162="snížená",J162,0)</f>
        <v>0</v>
      </c>
      <c r="BG162" s="245">
        <f>IF(N162="zákl. přenesená",J162,0)</f>
        <v>0</v>
      </c>
      <c r="BH162" s="245">
        <f>IF(N162="sníž. přenesená",J162,0)</f>
        <v>0</v>
      </c>
      <c r="BI162" s="245">
        <f>IF(N162="nulová",J162,0)</f>
        <v>0</v>
      </c>
      <c r="BJ162" s="13" t="s">
        <v>85</v>
      </c>
      <c r="BK162" s="245">
        <f>ROUND(I162*H162,2)</f>
        <v>0</v>
      </c>
      <c r="BL162" s="13" t="s">
        <v>147</v>
      </c>
      <c r="BM162" s="244" t="s">
        <v>263</v>
      </c>
    </row>
    <row r="163" s="2" customFormat="1" ht="44.25" customHeight="1">
      <c r="A163" s="34"/>
      <c r="B163" s="35"/>
      <c r="C163" s="232" t="s">
        <v>204</v>
      </c>
      <c r="D163" s="232" t="s">
        <v>149</v>
      </c>
      <c r="E163" s="233" t="s">
        <v>416</v>
      </c>
      <c r="F163" s="234" t="s">
        <v>417</v>
      </c>
      <c r="G163" s="235" t="s">
        <v>160</v>
      </c>
      <c r="H163" s="236">
        <v>1</v>
      </c>
      <c r="I163" s="237"/>
      <c r="J163" s="238">
        <f>ROUND(I163*H163,2)</f>
        <v>0</v>
      </c>
      <c r="K163" s="239"/>
      <c r="L163" s="40"/>
      <c r="M163" s="240" t="s">
        <v>1</v>
      </c>
      <c r="N163" s="241" t="s">
        <v>43</v>
      </c>
      <c r="O163" s="87"/>
      <c r="P163" s="242">
        <f>O163*H163</f>
        <v>0</v>
      </c>
      <c r="Q163" s="242">
        <v>0</v>
      </c>
      <c r="R163" s="242">
        <f>Q163*H163</f>
        <v>0</v>
      </c>
      <c r="S163" s="242">
        <v>0</v>
      </c>
      <c r="T163" s="243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44" t="s">
        <v>147</v>
      </c>
      <c r="AT163" s="244" t="s">
        <v>149</v>
      </c>
      <c r="AU163" s="244" t="s">
        <v>85</v>
      </c>
      <c r="AY163" s="13" t="s">
        <v>148</v>
      </c>
      <c r="BE163" s="245">
        <f>IF(N163="základní",J163,0)</f>
        <v>0</v>
      </c>
      <c r="BF163" s="245">
        <f>IF(N163="snížená",J163,0)</f>
        <v>0</v>
      </c>
      <c r="BG163" s="245">
        <f>IF(N163="zákl. přenesená",J163,0)</f>
        <v>0</v>
      </c>
      <c r="BH163" s="245">
        <f>IF(N163="sníž. přenesená",J163,0)</f>
        <v>0</v>
      </c>
      <c r="BI163" s="245">
        <f>IF(N163="nulová",J163,0)</f>
        <v>0</v>
      </c>
      <c r="BJ163" s="13" t="s">
        <v>85</v>
      </c>
      <c r="BK163" s="245">
        <f>ROUND(I163*H163,2)</f>
        <v>0</v>
      </c>
      <c r="BL163" s="13" t="s">
        <v>147</v>
      </c>
      <c r="BM163" s="244" t="s">
        <v>266</v>
      </c>
    </row>
    <row r="164" s="2" customFormat="1" ht="44.25" customHeight="1">
      <c r="A164" s="34"/>
      <c r="B164" s="35"/>
      <c r="C164" s="232" t="s">
        <v>267</v>
      </c>
      <c r="D164" s="232" t="s">
        <v>149</v>
      </c>
      <c r="E164" s="233" t="s">
        <v>416</v>
      </c>
      <c r="F164" s="234" t="s">
        <v>417</v>
      </c>
      <c r="G164" s="235" t="s">
        <v>160</v>
      </c>
      <c r="H164" s="236">
        <v>1</v>
      </c>
      <c r="I164" s="237"/>
      <c r="J164" s="238">
        <f>ROUND(I164*H164,2)</f>
        <v>0</v>
      </c>
      <c r="K164" s="239"/>
      <c r="L164" s="40"/>
      <c r="M164" s="240" t="s">
        <v>1</v>
      </c>
      <c r="N164" s="241" t="s">
        <v>43</v>
      </c>
      <c r="O164" s="87"/>
      <c r="P164" s="242">
        <f>O164*H164</f>
        <v>0</v>
      </c>
      <c r="Q164" s="242">
        <v>0</v>
      </c>
      <c r="R164" s="242">
        <f>Q164*H164</f>
        <v>0</v>
      </c>
      <c r="S164" s="242">
        <v>0</v>
      </c>
      <c r="T164" s="243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44" t="s">
        <v>147</v>
      </c>
      <c r="AT164" s="244" t="s">
        <v>149</v>
      </c>
      <c r="AU164" s="244" t="s">
        <v>85</v>
      </c>
      <c r="AY164" s="13" t="s">
        <v>148</v>
      </c>
      <c r="BE164" s="245">
        <f>IF(N164="základní",J164,0)</f>
        <v>0</v>
      </c>
      <c r="BF164" s="245">
        <f>IF(N164="snížená",J164,0)</f>
        <v>0</v>
      </c>
      <c r="BG164" s="245">
        <f>IF(N164="zákl. přenesená",J164,0)</f>
        <v>0</v>
      </c>
      <c r="BH164" s="245">
        <f>IF(N164="sníž. přenesená",J164,0)</f>
        <v>0</v>
      </c>
      <c r="BI164" s="245">
        <f>IF(N164="nulová",J164,0)</f>
        <v>0</v>
      </c>
      <c r="BJ164" s="13" t="s">
        <v>85</v>
      </c>
      <c r="BK164" s="245">
        <f>ROUND(I164*H164,2)</f>
        <v>0</v>
      </c>
      <c r="BL164" s="13" t="s">
        <v>147</v>
      </c>
      <c r="BM164" s="244" t="s">
        <v>270</v>
      </c>
    </row>
    <row r="165" s="2" customFormat="1" ht="44.25" customHeight="1">
      <c r="A165" s="34"/>
      <c r="B165" s="35"/>
      <c r="C165" s="232" t="s">
        <v>207</v>
      </c>
      <c r="D165" s="232" t="s">
        <v>149</v>
      </c>
      <c r="E165" s="233" t="s">
        <v>418</v>
      </c>
      <c r="F165" s="234" t="s">
        <v>419</v>
      </c>
      <c r="G165" s="235" t="s">
        <v>160</v>
      </c>
      <c r="H165" s="236">
        <v>1</v>
      </c>
      <c r="I165" s="237"/>
      <c r="J165" s="238">
        <f>ROUND(I165*H165,2)</f>
        <v>0</v>
      </c>
      <c r="K165" s="239"/>
      <c r="L165" s="40"/>
      <c r="M165" s="240" t="s">
        <v>1</v>
      </c>
      <c r="N165" s="241" t="s">
        <v>43</v>
      </c>
      <c r="O165" s="87"/>
      <c r="P165" s="242">
        <f>O165*H165</f>
        <v>0</v>
      </c>
      <c r="Q165" s="242">
        <v>0</v>
      </c>
      <c r="R165" s="242">
        <f>Q165*H165</f>
        <v>0</v>
      </c>
      <c r="S165" s="242">
        <v>0</v>
      </c>
      <c r="T165" s="243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44" t="s">
        <v>147</v>
      </c>
      <c r="AT165" s="244" t="s">
        <v>149</v>
      </c>
      <c r="AU165" s="244" t="s">
        <v>85</v>
      </c>
      <c r="AY165" s="13" t="s">
        <v>148</v>
      </c>
      <c r="BE165" s="245">
        <f>IF(N165="základní",J165,0)</f>
        <v>0</v>
      </c>
      <c r="BF165" s="245">
        <f>IF(N165="snížená",J165,0)</f>
        <v>0</v>
      </c>
      <c r="BG165" s="245">
        <f>IF(N165="zákl. přenesená",J165,0)</f>
        <v>0</v>
      </c>
      <c r="BH165" s="245">
        <f>IF(N165="sníž. přenesená",J165,0)</f>
        <v>0</v>
      </c>
      <c r="BI165" s="245">
        <f>IF(N165="nulová",J165,0)</f>
        <v>0</v>
      </c>
      <c r="BJ165" s="13" t="s">
        <v>85</v>
      </c>
      <c r="BK165" s="245">
        <f>ROUND(I165*H165,2)</f>
        <v>0</v>
      </c>
      <c r="BL165" s="13" t="s">
        <v>147</v>
      </c>
      <c r="BM165" s="244" t="s">
        <v>273</v>
      </c>
    </row>
    <row r="166" s="2" customFormat="1" ht="44.25" customHeight="1">
      <c r="A166" s="34"/>
      <c r="B166" s="35"/>
      <c r="C166" s="232" t="s">
        <v>274</v>
      </c>
      <c r="D166" s="232" t="s">
        <v>149</v>
      </c>
      <c r="E166" s="233" t="s">
        <v>420</v>
      </c>
      <c r="F166" s="234" t="s">
        <v>421</v>
      </c>
      <c r="G166" s="235" t="s">
        <v>160</v>
      </c>
      <c r="H166" s="236">
        <v>1</v>
      </c>
      <c r="I166" s="237"/>
      <c r="J166" s="238">
        <f>ROUND(I166*H166,2)</f>
        <v>0</v>
      </c>
      <c r="K166" s="239"/>
      <c r="L166" s="40"/>
      <c r="M166" s="240" t="s">
        <v>1</v>
      </c>
      <c r="N166" s="241" t="s">
        <v>43</v>
      </c>
      <c r="O166" s="87"/>
      <c r="P166" s="242">
        <f>O166*H166</f>
        <v>0</v>
      </c>
      <c r="Q166" s="242">
        <v>0</v>
      </c>
      <c r="R166" s="242">
        <f>Q166*H166</f>
        <v>0</v>
      </c>
      <c r="S166" s="242">
        <v>0</v>
      </c>
      <c r="T166" s="243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44" t="s">
        <v>147</v>
      </c>
      <c r="AT166" s="244" t="s">
        <v>149</v>
      </c>
      <c r="AU166" s="244" t="s">
        <v>85</v>
      </c>
      <c r="AY166" s="13" t="s">
        <v>148</v>
      </c>
      <c r="BE166" s="245">
        <f>IF(N166="základní",J166,0)</f>
        <v>0</v>
      </c>
      <c r="BF166" s="245">
        <f>IF(N166="snížená",J166,0)</f>
        <v>0</v>
      </c>
      <c r="BG166" s="245">
        <f>IF(N166="zákl. přenesená",J166,0)</f>
        <v>0</v>
      </c>
      <c r="BH166" s="245">
        <f>IF(N166="sníž. přenesená",J166,0)</f>
        <v>0</v>
      </c>
      <c r="BI166" s="245">
        <f>IF(N166="nulová",J166,0)</f>
        <v>0</v>
      </c>
      <c r="BJ166" s="13" t="s">
        <v>85</v>
      </c>
      <c r="BK166" s="245">
        <f>ROUND(I166*H166,2)</f>
        <v>0</v>
      </c>
      <c r="BL166" s="13" t="s">
        <v>147</v>
      </c>
      <c r="BM166" s="244" t="s">
        <v>277</v>
      </c>
    </row>
    <row r="167" s="2" customFormat="1" ht="44.25" customHeight="1">
      <c r="A167" s="34"/>
      <c r="B167" s="35"/>
      <c r="C167" s="232" t="s">
        <v>210</v>
      </c>
      <c r="D167" s="232" t="s">
        <v>149</v>
      </c>
      <c r="E167" s="233" t="s">
        <v>422</v>
      </c>
      <c r="F167" s="234" t="s">
        <v>423</v>
      </c>
      <c r="G167" s="235" t="s">
        <v>160</v>
      </c>
      <c r="H167" s="236">
        <v>1</v>
      </c>
      <c r="I167" s="237"/>
      <c r="J167" s="238">
        <f>ROUND(I167*H167,2)</f>
        <v>0</v>
      </c>
      <c r="K167" s="239"/>
      <c r="L167" s="40"/>
      <c r="M167" s="240" t="s">
        <v>1</v>
      </c>
      <c r="N167" s="241" t="s">
        <v>43</v>
      </c>
      <c r="O167" s="87"/>
      <c r="P167" s="242">
        <f>O167*H167</f>
        <v>0</v>
      </c>
      <c r="Q167" s="242">
        <v>0</v>
      </c>
      <c r="R167" s="242">
        <f>Q167*H167</f>
        <v>0</v>
      </c>
      <c r="S167" s="242">
        <v>0</v>
      </c>
      <c r="T167" s="243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44" t="s">
        <v>147</v>
      </c>
      <c r="AT167" s="244" t="s">
        <v>149</v>
      </c>
      <c r="AU167" s="244" t="s">
        <v>85</v>
      </c>
      <c r="AY167" s="13" t="s">
        <v>148</v>
      </c>
      <c r="BE167" s="245">
        <f>IF(N167="základní",J167,0)</f>
        <v>0</v>
      </c>
      <c r="BF167" s="245">
        <f>IF(N167="snížená",J167,0)</f>
        <v>0</v>
      </c>
      <c r="BG167" s="245">
        <f>IF(N167="zákl. přenesená",J167,0)</f>
        <v>0</v>
      </c>
      <c r="BH167" s="245">
        <f>IF(N167="sníž. přenesená",J167,0)</f>
        <v>0</v>
      </c>
      <c r="BI167" s="245">
        <f>IF(N167="nulová",J167,0)</f>
        <v>0</v>
      </c>
      <c r="BJ167" s="13" t="s">
        <v>85</v>
      </c>
      <c r="BK167" s="245">
        <f>ROUND(I167*H167,2)</f>
        <v>0</v>
      </c>
      <c r="BL167" s="13" t="s">
        <v>147</v>
      </c>
      <c r="BM167" s="244" t="s">
        <v>280</v>
      </c>
    </row>
    <row r="168" s="2" customFormat="1" ht="44.25" customHeight="1">
      <c r="A168" s="34"/>
      <c r="B168" s="35"/>
      <c r="C168" s="232" t="s">
        <v>281</v>
      </c>
      <c r="D168" s="232" t="s">
        <v>149</v>
      </c>
      <c r="E168" s="233" t="s">
        <v>424</v>
      </c>
      <c r="F168" s="234" t="s">
        <v>425</v>
      </c>
      <c r="G168" s="235" t="s">
        <v>160</v>
      </c>
      <c r="H168" s="236">
        <v>1</v>
      </c>
      <c r="I168" s="237"/>
      <c r="J168" s="238">
        <f>ROUND(I168*H168,2)</f>
        <v>0</v>
      </c>
      <c r="K168" s="239"/>
      <c r="L168" s="40"/>
      <c r="M168" s="240" t="s">
        <v>1</v>
      </c>
      <c r="N168" s="241" t="s">
        <v>43</v>
      </c>
      <c r="O168" s="87"/>
      <c r="P168" s="242">
        <f>O168*H168</f>
        <v>0</v>
      </c>
      <c r="Q168" s="242">
        <v>0</v>
      </c>
      <c r="R168" s="242">
        <f>Q168*H168</f>
        <v>0</v>
      </c>
      <c r="S168" s="242">
        <v>0</v>
      </c>
      <c r="T168" s="243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44" t="s">
        <v>147</v>
      </c>
      <c r="AT168" s="244" t="s">
        <v>149</v>
      </c>
      <c r="AU168" s="244" t="s">
        <v>85</v>
      </c>
      <c r="AY168" s="13" t="s">
        <v>148</v>
      </c>
      <c r="BE168" s="245">
        <f>IF(N168="základní",J168,0)</f>
        <v>0</v>
      </c>
      <c r="BF168" s="245">
        <f>IF(N168="snížená",J168,0)</f>
        <v>0</v>
      </c>
      <c r="BG168" s="245">
        <f>IF(N168="zákl. přenesená",J168,0)</f>
        <v>0</v>
      </c>
      <c r="BH168" s="245">
        <f>IF(N168="sníž. přenesená",J168,0)</f>
        <v>0</v>
      </c>
      <c r="BI168" s="245">
        <f>IF(N168="nulová",J168,0)</f>
        <v>0</v>
      </c>
      <c r="BJ168" s="13" t="s">
        <v>85</v>
      </c>
      <c r="BK168" s="245">
        <f>ROUND(I168*H168,2)</f>
        <v>0</v>
      </c>
      <c r="BL168" s="13" t="s">
        <v>147</v>
      </c>
      <c r="BM168" s="244" t="s">
        <v>284</v>
      </c>
    </row>
    <row r="169" s="2" customFormat="1" ht="44.25" customHeight="1">
      <c r="A169" s="34"/>
      <c r="B169" s="35"/>
      <c r="C169" s="232" t="s">
        <v>214</v>
      </c>
      <c r="D169" s="232" t="s">
        <v>149</v>
      </c>
      <c r="E169" s="233" t="s">
        <v>426</v>
      </c>
      <c r="F169" s="234" t="s">
        <v>427</v>
      </c>
      <c r="G169" s="235" t="s">
        <v>160</v>
      </c>
      <c r="H169" s="236">
        <v>1</v>
      </c>
      <c r="I169" s="237"/>
      <c r="J169" s="238">
        <f>ROUND(I169*H169,2)</f>
        <v>0</v>
      </c>
      <c r="K169" s="239"/>
      <c r="L169" s="40"/>
      <c r="M169" s="240" t="s">
        <v>1</v>
      </c>
      <c r="N169" s="241" t="s">
        <v>43</v>
      </c>
      <c r="O169" s="87"/>
      <c r="P169" s="242">
        <f>O169*H169</f>
        <v>0</v>
      </c>
      <c r="Q169" s="242">
        <v>0</v>
      </c>
      <c r="R169" s="242">
        <f>Q169*H169</f>
        <v>0</v>
      </c>
      <c r="S169" s="242">
        <v>0</v>
      </c>
      <c r="T169" s="243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44" t="s">
        <v>147</v>
      </c>
      <c r="AT169" s="244" t="s">
        <v>149</v>
      </c>
      <c r="AU169" s="244" t="s">
        <v>85</v>
      </c>
      <c r="AY169" s="13" t="s">
        <v>148</v>
      </c>
      <c r="BE169" s="245">
        <f>IF(N169="základní",J169,0)</f>
        <v>0</v>
      </c>
      <c r="BF169" s="245">
        <f>IF(N169="snížená",J169,0)</f>
        <v>0</v>
      </c>
      <c r="BG169" s="245">
        <f>IF(N169="zákl. přenesená",J169,0)</f>
        <v>0</v>
      </c>
      <c r="BH169" s="245">
        <f>IF(N169="sníž. přenesená",J169,0)</f>
        <v>0</v>
      </c>
      <c r="BI169" s="245">
        <f>IF(N169="nulová",J169,0)</f>
        <v>0</v>
      </c>
      <c r="BJ169" s="13" t="s">
        <v>85</v>
      </c>
      <c r="BK169" s="245">
        <f>ROUND(I169*H169,2)</f>
        <v>0</v>
      </c>
      <c r="BL169" s="13" t="s">
        <v>147</v>
      </c>
      <c r="BM169" s="244" t="s">
        <v>285</v>
      </c>
    </row>
    <row r="170" s="2" customFormat="1" ht="44.25" customHeight="1">
      <c r="A170" s="34"/>
      <c r="B170" s="35"/>
      <c r="C170" s="232" t="s">
        <v>286</v>
      </c>
      <c r="D170" s="232" t="s">
        <v>149</v>
      </c>
      <c r="E170" s="233" t="s">
        <v>428</v>
      </c>
      <c r="F170" s="234" t="s">
        <v>429</v>
      </c>
      <c r="G170" s="235" t="s">
        <v>160</v>
      </c>
      <c r="H170" s="236">
        <v>1</v>
      </c>
      <c r="I170" s="237"/>
      <c r="J170" s="238">
        <f>ROUND(I170*H170,2)</f>
        <v>0</v>
      </c>
      <c r="K170" s="239"/>
      <c r="L170" s="40"/>
      <c r="M170" s="240" t="s">
        <v>1</v>
      </c>
      <c r="N170" s="241" t="s">
        <v>43</v>
      </c>
      <c r="O170" s="87"/>
      <c r="P170" s="242">
        <f>O170*H170</f>
        <v>0</v>
      </c>
      <c r="Q170" s="242">
        <v>0</v>
      </c>
      <c r="R170" s="242">
        <f>Q170*H170</f>
        <v>0</v>
      </c>
      <c r="S170" s="242">
        <v>0</v>
      </c>
      <c r="T170" s="243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44" t="s">
        <v>147</v>
      </c>
      <c r="AT170" s="244" t="s">
        <v>149</v>
      </c>
      <c r="AU170" s="244" t="s">
        <v>85</v>
      </c>
      <c r="AY170" s="13" t="s">
        <v>148</v>
      </c>
      <c r="BE170" s="245">
        <f>IF(N170="základní",J170,0)</f>
        <v>0</v>
      </c>
      <c r="BF170" s="245">
        <f>IF(N170="snížená",J170,0)</f>
        <v>0</v>
      </c>
      <c r="BG170" s="245">
        <f>IF(N170="zákl. přenesená",J170,0)</f>
        <v>0</v>
      </c>
      <c r="BH170" s="245">
        <f>IF(N170="sníž. přenesená",J170,0)</f>
        <v>0</v>
      </c>
      <c r="BI170" s="245">
        <f>IF(N170="nulová",J170,0)</f>
        <v>0</v>
      </c>
      <c r="BJ170" s="13" t="s">
        <v>85</v>
      </c>
      <c r="BK170" s="245">
        <f>ROUND(I170*H170,2)</f>
        <v>0</v>
      </c>
      <c r="BL170" s="13" t="s">
        <v>147</v>
      </c>
      <c r="BM170" s="244" t="s">
        <v>289</v>
      </c>
    </row>
    <row r="171" s="2" customFormat="1" ht="44.25" customHeight="1">
      <c r="A171" s="34"/>
      <c r="B171" s="35"/>
      <c r="C171" s="232" t="s">
        <v>217</v>
      </c>
      <c r="D171" s="232" t="s">
        <v>149</v>
      </c>
      <c r="E171" s="233" t="s">
        <v>430</v>
      </c>
      <c r="F171" s="234" t="s">
        <v>431</v>
      </c>
      <c r="G171" s="235" t="s">
        <v>160</v>
      </c>
      <c r="H171" s="236">
        <v>1</v>
      </c>
      <c r="I171" s="237"/>
      <c r="J171" s="238">
        <f>ROUND(I171*H171,2)</f>
        <v>0</v>
      </c>
      <c r="K171" s="239"/>
      <c r="L171" s="40"/>
      <c r="M171" s="240" t="s">
        <v>1</v>
      </c>
      <c r="N171" s="241" t="s">
        <v>43</v>
      </c>
      <c r="O171" s="87"/>
      <c r="P171" s="242">
        <f>O171*H171</f>
        <v>0</v>
      </c>
      <c r="Q171" s="242">
        <v>0</v>
      </c>
      <c r="R171" s="242">
        <f>Q171*H171</f>
        <v>0</v>
      </c>
      <c r="S171" s="242">
        <v>0</v>
      </c>
      <c r="T171" s="243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44" t="s">
        <v>147</v>
      </c>
      <c r="AT171" s="244" t="s">
        <v>149</v>
      </c>
      <c r="AU171" s="244" t="s">
        <v>85</v>
      </c>
      <c r="AY171" s="13" t="s">
        <v>148</v>
      </c>
      <c r="BE171" s="245">
        <f>IF(N171="základní",J171,0)</f>
        <v>0</v>
      </c>
      <c r="BF171" s="245">
        <f>IF(N171="snížená",J171,0)</f>
        <v>0</v>
      </c>
      <c r="BG171" s="245">
        <f>IF(N171="zákl. přenesená",J171,0)</f>
        <v>0</v>
      </c>
      <c r="BH171" s="245">
        <f>IF(N171="sníž. přenesená",J171,0)</f>
        <v>0</v>
      </c>
      <c r="BI171" s="245">
        <f>IF(N171="nulová",J171,0)</f>
        <v>0</v>
      </c>
      <c r="BJ171" s="13" t="s">
        <v>85</v>
      </c>
      <c r="BK171" s="245">
        <f>ROUND(I171*H171,2)</f>
        <v>0</v>
      </c>
      <c r="BL171" s="13" t="s">
        <v>147</v>
      </c>
      <c r="BM171" s="244" t="s">
        <v>292</v>
      </c>
    </row>
    <row r="172" s="2" customFormat="1" ht="44.25" customHeight="1">
      <c r="A172" s="34"/>
      <c r="B172" s="35"/>
      <c r="C172" s="232" t="s">
        <v>293</v>
      </c>
      <c r="D172" s="232" t="s">
        <v>149</v>
      </c>
      <c r="E172" s="233" t="s">
        <v>432</v>
      </c>
      <c r="F172" s="234" t="s">
        <v>433</v>
      </c>
      <c r="G172" s="235" t="s">
        <v>160</v>
      </c>
      <c r="H172" s="236">
        <v>1</v>
      </c>
      <c r="I172" s="237"/>
      <c r="J172" s="238">
        <f>ROUND(I172*H172,2)</f>
        <v>0</v>
      </c>
      <c r="K172" s="239"/>
      <c r="L172" s="40"/>
      <c r="M172" s="240" t="s">
        <v>1</v>
      </c>
      <c r="N172" s="241" t="s">
        <v>43</v>
      </c>
      <c r="O172" s="87"/>
      <c r="P172" s="242">
        <f>O172*H172</f>
        <v>0</v>
      </c>
      <c r="Q172" s="242">
        <v>0</v>
      </c>
      <c r="R172" s="242">
        <f>Q172*H172</f>
        <v>0</v>
      </c>
      <c r="S172" s="242">
        <v>0</v>
      </c>
      <c r="T172" s="243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44" t="s">
        <v>147</v>
      </c>
      <c r="AT172" s="244" t="s">
        <v>149</v>
      </c>
      <c r="AU172" s="244" t="s">
        <v>85</v>
      </c>
      <c r="AY172" s="13" t="s">
        <v>148</v>
      </c>
      <c r="BE172" s="245">
        <f>IF(N172="základní",J172,0)</f>
        <v>0</v>
      </c>
      <c r="BF172" s="245">
        <f>IF(N172="snížená",J172,0)</f>
        <v>0</v>
      </c>
      <c r="BG172" s="245">
        <f>IF(N172="zákl. přenesená",J172,0)</f>
        <v>0</v>
      </c>
      <c r="BH172" s="245">
        <f>IF(N172="sníž. přenesená",J172,0)</f>
        <v>0</v>
      </c>
      <c r="BI172" s="245">
        <f>IF(N172="nulová",J172,0)</f>
        <v>0</v>
      </c>
      <c r="BJ172" s="13" t="s">
        <v>85</v>
      </c>
      <c r="BK172" s="245">
        <f>ROUND(I172*H172,2)</f>
        <v>0</v>
      </c>
      <c r="BL172" s="13" t="s">
        <v>147</v>
      </c>
      <c r="BM172" s="244" t="s">
        <v>294</v>
      </c>
    </row>
    <row r="173" s="2" customFormat="1" ht="44.25" customHeight="1">
      <c r="A173" s="34"/>
      <c r="B173" s="35"/>
      <c r="C173" s="232" t="s">
        <v>221</v>
      </c>
      <c r="D173" s="232" t="s">
        <v>149</v>
      </c>
      <c r="E173" s="233" t="s">
        <v>434</v>
      </c>
      <c r="F173" s="234" t="s">
        <v>435</v>
      </c>
      <c r="G173" s="235" t="s">
        <v>160</v>
      </c>
      <c r="H173" s="236">
        <v>1</v>
      </c>
      <c r="I173" s="237"/>
      <c r="J173" s="238">
        <f>ROUND(I173*H173,2)</f>
        <v>0</v>
      </c>
      <c r="K173" s="239"/>
      <c r="L173" s="40"/>
      <c r="M173" s="240" t="s">
        <v>1</v>
      </c>
      <c r="N173" s="241" t="s">
        <v>43</v>
      </c>
      <c r="O173" s="87"/>
      <c r="P173" s="242">
        <f>O173*H173</f>
        <v>0</v>
      </c>
      <c r="Q173" s="242">
        <v>0</v>
      </c>
      <c r="R173" s="242">
        <f>Q173*H173</f>
        <v>0</v>
      </c>
      <c r="S173" s="242">
        <v>0</v>
      </c>
      <c r="T173" s="243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44" t="s">
        <v>147</v>
      </c>
      <c r="AT173" s="244" t="s">
        <v>149</v>
      </c>
      <c r="AU173" s="244" t="s">
        <v>85</v>
      </c>
      <c r="AY173" s="13" t="s">
        <v>148</v>
      </c>
      <c r="BE173" s="245">
        <f>IF(N173="základní",J173,0)</f>
        <v>0</v>
      </c>
      <c r="BF173" s="245">
        <f>IF(N173="snížená",J173,0)</f>
        <v>0</v>
      </c>
      <c r="BG173" s="245">
        <f>IF(N173="zákl. přenesená",J173,0)</f>
        <v>0</v>
      </c>
      <c r="BH173" s="245">
        <f>IF(N173="sníž. přenesená",J173,0)</f>
        <v>0</v>
      </c>
      <c r="BI173" s="245">
        <f>IF(N173="nulová",J173,0)</f>
        <v>0</v>
      </c>
      <c r="BJ173" s="13" t="s">
        <v>85</v>
      </c>
      <c r="BK173" s="245">
        <f>ROUND(I173*H173,2)</f>
        <v>0</v>
      </c>
      <c r="BL173" s="13" t="s">
        <v>147</v>
      </c>
      <c r="BM173" s="244" t="s">
        <v>297</v>
      </c>
    </row>
    <row r="174" s="2" customFormat="1" ht="44.25" customHeight="1">
      <c r="A174" s="34"/>
      <c r="B174" s="35"/>
      <c r="C174" s="232" t="s">
        <v>298</v>
      </c>
      <c r="D174" s="232" t="s">
        <v>149</v>
      </c>
      <c r="E174" s="233" t="s">
        <v>436</v>
      </c>
      <c r="F174" s="234" t="s">
        <v>437</v>
      </c>
      <c r="G174" s="235" t="s">
        <v>160</v>
      </c>
      <c r="H174" s="236">
        <v>1</v>
      </c>
      <c r="I174" s="237"/>
      <c r="J174" s="238">
        <f>ROUND(I174*H174,2)</f>
        <v>0</v>
      </c>
      <c r="K174" s="239"/>
      <c r="L174" s="40"/>
      <c r="M174" s="240" t="s">
        <v>1</v>
      </c>
      <c r="N174" s="241" t="s">
        <v>43</v>
      </c>
      <c r="O174" s="87"/>
      <c r="P174" s="242">
        <f>O174*H174</f>
        <v>0</v>
      </c>
      <c r="Q174" s="242">
        <v>0</v>
      </c>
      <c r="R174" s="242">
        <f>Q174*H174</f>
        <v>0</v>
      </c>
      <c r="S174" s="242">
        <v>0</v>
      </c>
      <c r="T174" s="243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44" t="s">
        <v>147</v>
      </c>
      <c r="AT174" s="244" t="s">
        <v>149</v>
      </c>
      <c r="AU174" s="244" t="s">
        <v>85</v>
      </c>
      <c r="AY174" s="13" t="s">
        <v>148</v>
      </c>
      <c r="BE174" s="245">
        <f>IF(N174="základní",J174,0)</f>
        <v>0</v>
      </c>
      <c r="BF174" s="245">
        <f>IF(N174="snížená",J174,0)</f>
        <v>0</v>
      </c>
      <c r="BG174" s="245">
        <f>IF(N174="zákl. přenesená",J174,0)</f>
        <v>0</v>
      </c>
      <c r="BH174" s="245">
        <f>IF(N174="sníž. přenesená",J174,0)</f>
        <v>0</v>
      </c>
      <c r="BI174" s="245">
        <f>IF(N174="nulová",J174,0)</f>
        <v>0</v>
      </c>
      <c r="BJ174" s="13" t="s">
        <v>85</v>
      </c>
      <c r="BK174" s="245">
        <f>ROUND(I174*H174,2)</f>
        <v>0</v>
      </c>
      <c r="BL174" s="13" t="s">
        <v>147</v>
      </c>
      <c r="BM174" s="244" t="s">
        <v>301</v>
      </c>
    </row>
    <row r="175" s="2" customFormat="1" ht="44.25" customHeight="1">
      <c r="A175" s="34"/>
      <c r="B175" s="35"/>
      <c r="C175" s="232" t="s">
        <v>224</v>
      </c>
      <c r="D175" s="232" t="s">
        <v>149</v>
      </c>
      <c r="E175" s="233" t="s">
        <v>438</v>
      </c>
      <c r="F175" s="234" t="s">
        <v>439</v>
      </c>
      <c r="G175" s="235" t="s">
        <v>160</v>
      </c>
      <c r="H175" s="236">
        <v>1</v>
      </c>
      <c r="I175" s="237"/>
      <c r="J175" s="238">
        <f>ROUND(I175*H175,2)</f>
        <v>0</v>
      </c>
      <c r="K175" s="239"/>
      <c r="L175" s="40"/>
      <c r="M175" s="240" t="s">
        <v>1</v>
      </c>
      <c r="N175" s="241" t="s">
        <v>43</v>
      </c>
      <c r="O175" s="87"/>
      <c r="P175" s="242">
        <f>O175*H175</f>
        <v>0</v>
      </c>
      <c r="Q175" s="242">
        <v>0</v>
      </c>
      <c r="R175" s="242">
        <f>Q175*H175</f>
        <v>0</v>
      </c>
      <c r="S175" s="242">
        <v>0</v>
      </c>
      <c r="T175" s="243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44" t="s">
        <v>147</v>
      </c>
      <c r="AT175" s="244" t="s">
        <v>149</v>
      </c>
      <c r="AU175" s="244" t="s">
        <v>85</v>
      </c>
      <c r="AY175" s="13" t="s">
        <v>148</v>
      </c>
      <c r="BE175" s="245">
        <f>IF(N175="základní",J175,0)</f>
        <v>0</v>
      </c>
      <c r="BF175" s="245">
        <f>IF(N175="snížená",J175,0)</f>
        <v>0</v>
      </c>
      <c r="BG175" s="245">
        <f>IF(N175="zákl. přenesená",J175,0)</f>
        <v>0</v>
      </c>
      <c r="BH175" s="245">
        <f>IF(N175="sníž. přenesená",J175,0)</f>
        <v>0</v>
      </c>
      <c r="BI175" s="245">
        <f>IF(N175="nulová",J175,0)</f>
        <v>0</v>
      </c>
      <c r="BJ175" s="13" t="s">
        <v>85</v>
      </c>
      <c r="BK175" s="245">
        <f>ROUND(I175*H175,2)</f>
        <v>0</v>
      </c>
      <c r="BL175" s="13" t="s">
        <v>147</v>
      </c>
      <c r="BM175" s="244" t="s">
        <v>304</v>
      </c>
    </row>
    <row r="176" s="2" customFormat="1" ht="44.25" customHeight="1">
      <c r="A176" s="34"/>
      <c r="B176" s="35"/>
      <c r="C176" s="232" t="s">
        <v>305</v>
      </c>
      <c r="D176" s="232" t="s">
        <v>149</v>
      </c>
      <c r="E176" s="233" t="s">
        <v>440</v>
      </c>
      <c r="F176" s="234" t="s">
        <v>441</v>
      </c>
      <c r="G176" s="235" t="s">
        <v>160</v>
      </c>
      <c r="H176" s="236">
        <v>1</v>
      </c>
      <c r="I176" s="237"/>
      <c r="J176" s="238">
        <f>ROUND(I176*H176,2)</f>
        <v>0</v>
      </c>
      <c r="K176" s="239"/>
      <c r="L176" s="40"/>
      <c r="M176" s="240" t="s">
        <v>1</v>
      </c>
      <c r="N176" s="241" t="s">
        <v>43</v>
      </c>
      <c r="O176" s="87"/>
      <c r="P176" s="242">
        <f>O176*H176</f>
        <v>0</v>
      </c>
      <c r="Q176" s="242">
        <v>0</v>
      </c>
      <c r="R176" s="242">
        <f>Q176*H176</f>
        <v>0</v>
      </c>
      <c r="S176" s="242">
        <v>0</v>
      </c>
      <c r="T176" s="243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44" t="s">
        <v>147</v>
      </c>
      <c r="AT176" s="244" t="s">
        <v>149</v>
      </c>
      <c r="AU176" s="244" t="s">
        <v>85</v>
      </c>
      <c r="AY176" s="13" t="s">
        <v>148</v>
      </c>
      <c r="BE176" s="245">
        <f>IF(N176="základní",J176,0)</f>
        <v>0</v>
      </c>
      <c r="BF176" s="245">
        <f>IF(N176="snížená",J176,0)</f>
        <v>0</v>
      </c>
      <c r="BG176" s="245">
        <f>IF(N176="zákl. přenesená",J176,0)</f>
        <v>0</v>
      </c>
      <c r="BH176" s="245">
        <f>IF(N176="sníž. přenesená",J176,0)</f>
        <v>0</v>
      </c>
      <c r="BI176" s="245">
        <f>IF(N176="nulová",J176,0)</f>
        <v>0</v>
      </c>
      <c r="BJ176" s="13" t="s">
        <v>85</v>
      </c>
      <c r="BK176" s="245">
        <f>ROUND(I176*H176,2)</f>
        <v>0</v>
      </c>
      <c r="BL176" s="13" t="s">
        <v>147</v>
      </c>
      <c r="BM176" s="244" t="s">
        <v>306</v>
      </c>
    </row>
    <row r="177" s="2" customFormat="1" ht="44.25" customHeight="1">
      <c r="A177" s="34"/>
      <c r="B177" s="35"/>
      <c r="C177" s="232" t="s">
        <v>228</v>
      </c>
      <c r="D177" s="232" t="s">
        <v>149</v>
      </c>
      <c r="E177" s="233" t="s">
        <v>442</v>
      </c>
      <c r="F177" s="234" t="s">
        <v>443</v>
      </c>
      <c r="G177" s="235" t="s">
        <v>160</v>
      </c>
      <c r="H177" s="236">
        <v>1</v>
      </c>
      <c r="I177" s="237"/>
      <c r="J177" s="238">
        <f>ROUND(I177*H177,2)</f>
        <v>0</v>
      </c>
      <c r="K177" s="239"/>
      <c r="L177" s="40"/>
      <c r="M177" s="240" t="s">
        <v>1</v>
      </c>
      <c r="N177" s="241" t="s">
        <v>43</v>
      </c>
      <c r="O177" s="87"/>
      <c r="P177" s="242">
        <f>O177*H177</f>
        <v>0</v>
      </c>
      <c r="Q177" s="242">
        <v>0</v>
      </c>
      <c r="R177" s="242">
        <f>Q177*H177</f>
        <v>0</v>
      </c>
      <c r="S177" s="242">
        <v>0</v>
      </c>
      <c r="T177" s="243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44" t="s">
        <v>147</v>
      </c>
      <c r="AT177" s="244" t="s">
        <v>149</v>
      </c>
      <c r="AU177" s="244" t="s">
        <v>85</v>
      </c>
      <c r="AY177" s="13" t="s">
        <v>148</v>
      </c>
      <c r="BE177" s="245">
        <f>IF(N177="základní",J177,0)</f>
        <v>0</v>
      </c>
      <c r="BF177" s="245">
        <f>IF(N177="snížená",J177,0)</f>
        <v>0</v>
      </c>
      <c r="BG177" s="245">
        <f>IF(N177="zákl. přenesená",J177,0)</f>
        <v>0</v>
      </c>
      <c r="BH177" s="245">
        <f>IF(N177="sníž. přenesená",J177,0)</f>
        <v>0</v>
      </c>
      <c r="BI177" s="245">
        <f>IF(N177="nulová",J177,0)</f>
        <v>0</v>
      </c>
      <c r="BJ177" s="13" t="s">
        <v>85</v>
      </c>
      <c r="BK177" s="245">
        <f>ROUND(I177*H177,2)</f>
        <v>0</v>
      </c>
      <c r="BL177" s="13" t="s">
        <v>147</v>
      </c>
      <c r="BM177" s="244" t="s">
        <v>307</v>
      </c>
    </row>
    <row r="178" s="2" customFormat="1" ht="44.25" customHeight="1">
      <c r="A178" s="34"/>
      <c r="B178" s="35"/>
      <c r="C178" s="232" t="s">
        <v>308</v>
      </c>
      <c r="D178" s="232" t="s">
        <v>149</v>
      </c>
      <c r="E178" s="233" t="s">
        <v>442</v>
      </c>
      <c r="F178" s="234" t="s">
        <v>443</v>
      </c>
      <c r="G178" s="235" t="s">
        <v>160</v>
      </c>
      <c r="H178" s="236">
        <v>1</v>
      </c>
      <c r="I178" s="237"/>
      <c r="J178" s="238">
        <f>ROUND(I178*H178,2)</f>
        <v>0</v>
      </c>
      <c r="K178" s="239"/>
      <c r="L178" s="40"/>
      <c r="M178" s="240" t="s">
        <v>1</v>
      </c>
      <c r="N178" s="241" t="s">
        <v>43</v>
      </c>
      <c r="O178" s="87"/>
      <c r="P178" s="242">
        <f>O178*H178</f>
        <v>0</v>
      </c>
      <c r="Q178" s="242">
        <v>0</v>
      </c>
      <c r="R178" s="242">
        <f>Q178*H178</f>
        <v>0</v>
      </c>
      <c r="S178" s="242">
        <v>0</v>
      </c>
      <c r="T178" s="243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44" t="s">
        <v>147</v>
      </c>
      <c r="AT178" s="244" t="s">
        <v>149</v>
      </c>
      <c r="AU178" s="244" t="s">
        <v>85</v>
      </c>
      <c r="AY178" s="13" t="s">
        <v>148</v>
      </c>
      <c r="BE178" s="245">
        <f>IF(N178="základní",J178,0)</f>
        <v>0</v>
      </c>
      <c r="BF178" s="245">
        <f>IF(N178="snížená",J178,0)</f>
        <v>0</v>
      </c>
      <c r="BG178" s="245">
        <f>IF(N178="zákl. přenesená",J178,0)</f>
        <v>0</v>
      </c>
      <c r="BH178" s="245">
        <f>IF(N178="sníž. přenesená",J178,0)</f>
        <v>0</v>
      </c>
      <c r="BI178" s="245">
        <f>IF(N178="nulová",J178,0)</f>
        <v>0</v>
      </c>
      <c r="BJ178" s="13" t="s">
        <v>85</v>
      </c>
      <c r="BK178" s="245">
        <f>ROUND(I178*H178,2)</f>
        <v>0</v>
      </c>
      <c r="BL178" s="13" t="s">
        <v>147</v>
      </c>
      <c r="BM178" s="244" t="s">
        <v>309</v>
      </c>
    </row>
    <row r="179" s="2" customFormat="1" ht="44.25" customHeight="1">
      <c r="A179" s="34"/>
      <c r="B179" s="35"/>
      <c r="C179" s="232" t="s">
        <v>231</v>
      </c>
      <c r="D179" s="232" t="s">
        <v>149</v>
      </c>
      <c r="E179" s="233" t="s">
        <v>442</v>
      </c>
      <c r="F179" s="234" t="s">
        <v>443</v>
      </c>
      <c r="G179" s="235" t="s">
        <v>160</v>
      </c>
      <c r="H179" s="236">
        <v>1</v>
      </c>
      <c r="I179" s="237"/>
      <c r="J179" s="238">
        <f>ROUND(I179*H179,2)</f>
        <v>0</v>
      </c>
      <c r="K179" s="239"/>
      <c r="L179" s="40"/>
      <c r="M179" s="240" t="s">
        <v>1</v>
      </c>
      <c r="N179" s="241" t="s">
        <v>43</v>
      </c>
      <c r="O179" s="87"/>
      <c r="P179" s="242">
        <f>O179*H179</f>
        <v>0</v>
      </c>
      <c r="Q179" s="242">
        <v>0</v>
      </c>
      <c r="R179" s="242">
        <f>Q179*H179</f>
        <v>0</v>
      </c>
      <c r="S179" s="242">
        <v>0</v>
      </c>
      <c r="T179" s="243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44" t="s">
        <v>147</v>
      </c>
      <c r="AT179" s="244" t="s">
        <v>149</v>
      </c>
      <c r="AU179" s="244" t="s">
        <v>85</v>
      </c>
      <c r="AY179" s="13" t="s">
        <v>148</v>
      </c>
      <c r="BE179" s="245">
        <f>IF(N179="základní",J179,0)</f>
        <v>0</v>
      </c>
      <c r="BF179" s="245">
        <f>IF(N179="snížená",J179,0)</f>
        <v>0</v>
      </c>
      <c r="BG179" s="245">
        <f>IF(N179="zákl. přenesená",J179,0)</f>
        <v>0</v>
      </c>
      <c r="BH179" s="245">
        <f>IF(N179="sníž. přenesená",J179,0)</f>
        <v>0</v>
      </c>
      <c r="BI179" s="245">
        <f>IF(N179="nulová",J179,0)</f>
        <v>0</v>
      </c>
      <c r="BJ179" s="13" t="s">
        <v>85</v>
      </c>
      <c r="BK179" s="245">
        <f>ROUND(I179*H179,2)</f>
        <v>0</v>
      </c>
      <c r="BL179" s="13" t="s">
        <v>147</v>
      </c>
      <c r="BM179" s="244" t="s">
        <v>310</v>
      </c>
    </row>
    <row r="180" s="2" customFormat="1" ht="44.25" customHeight="1">
      <c r="A180" s="34"/>
      <c r="B180" s="35"/>
      <c r="C180" s="232" t="s">
        <v>311</v>
      </c>
      <c r="D180" s="232" t="s">
        <v>149</v>
      </c>
      <c r="E180" s="233" t="s">
        <v>442</v>
      </c>
      <c r="F180" s="234" t="s">
        <v>443</v>
      </c>
      <c r="G180" s="235" t="s">
        <v>160</v>
      </c>
      <c r="H180" s="236">
        <v>1</v>
      </c>
      <c r="I180" s="237"/>
      <c r="J180" s="238">
        <f>ROUND(I180*H180,2)</f>
        <v>0</v>
      </c>
      <c r="K180" s="239"/>
      <c r="L180" s="40"/>
      <c r="M180" s="240" t="s">
        <v>1</v>
      </c>
      <c r="N180" s="241" t="s">
        <v>43</v>
      </c>
      <c r="O180" s="87"/>
      <c r="P180" s="242">
        <f>O180*H180</f>
        <v>0</v>
      </c>
      <c r="Q180" s="242">
        <v>0</v>
      </c>
      <c r="R180" s="242">
        <f>Q180*H180</f>
        <v>0</v>
      </c>
      <c r="S180" s="242">
        <v>0</v>
      </c>
      <c r="T180" s="243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44" t="s">
        <v>147</v>
      </c>
      <c r="AT180" s="244" t="s">
        <v>149</v>
      </c>
      <c r="AU180" s="244" t="s">
        <v>85</v>
      </c>
      <c r="AY180" s="13" t="s">
        <v>148</v>
      </c>
      <c r="BE180" s="245">
        <f>IF(N180="základní",J180,0)</f>
        <v>0</v>
      </c>
      <c r="BF180" s="245">
        <f>IF(N180="snížená",J180,0)</f>
        <v>0</v>
      </c>
      <c r="BG180" s="245">
        <f>IF(N180="zákl. přenesená",J180,0)</f>
        <v>0</v>
      </c>
      <c r="BH180" s="245">
        <f>IF(N180="sníž. přenesená",J180,0)</f>
        <v>0</v>
      </c>
      <c r="BI180" s="245">
        <f>IF(N180="nulová",J180,0)</f>
        <v>0</v>
      </c>
      <c r="BJ180" s="13" t="s">
        <v>85</v>
      </c>
      <c r="BK180" s="245">
        <f>ROUND(I180*H180,2)</f>
        <v>0</v>
      </c>
      <c r="BL180" s="13" t="s">
        <v>147</v>
      </c>
      <c r="BM180" s="244" t="s">
        <v>312</v>
      </c>
    </row>
    <row r="181" s="2" customFormat="1" ht="44.25" customHeight="1">
      <c r="A181" s="34"/>
      <c r="B181" s="35"/>
      <c r="C181" s="232" t="s">
        <v>235</v>
      </c>
      <c r="D181" s="232" t="s">
        <v>149</v>
      </c>
      <c r="E181" s="233" t="s">
        <v>442</v>
      </c>
      <c r="F181" s="234" t="s">
        <v>443</v>
      </c>
      <c r="G181" s="235" t="s">
        <v>160</v>
      </c>
      <c r="H181" s="236">
        <v>1</v>
      </c>
      <c r="I181" s="237"/>
      <c r="J181" s="238">
        <f>ROUND(I181*H181,2)</f>
        <v>0</v>
      </c>
      <c r="K181" s="239"/>
      <c r="L181" s="40"/>
      <c r="M181" s="240" t="s">
        <v>1</v>
      </c>
      <c r="N181" s="241" t="s">
        <v>43</v>
      </c>
      <c r="O181" s="87"/>
      <c r="P181" s="242">
        <f>O181*H181</f>
        <v>0</v>
      </c>
      <c r="Q181" s="242">
        <v>0</v>
      </c>
      <c r="R181" s="242">
        <f>Q181*H181</f>
        <v>0</v>
      </c>
      <c r="S181" s="242">
        <v>0</v>
      </c>
      <c r="T181" s="243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44" t="s">
        <v>147</v>
      </c>
      <c r="AT181" s="244" t="s">
        <v>149</v>
      </c>
      <c r="AU181" s="244" t="s">
        <v>85</v>
      </c>
      <c r="AY181" s="13" t="s">
        <v>148</v>
      </c>
      <c r="BE181" s="245">
        <f>IF(N181="základní",J181,0)</f>
        <v>0</v>
      </c>
      <c r="BF181" s="245">
        <f>IF(N181="snížená",J181,0)</f>
        <v>0</v>
      </c>
      <c r="BG181" s="245">
        <f>IF(N181="zákl. přenesená",J181,0)</f>
        <v>0</v>
      </c>
      <c r="BH181" s="245">
        <f>IF(N181="sníž. přenesená",J181,0)</f>
        <v>0</v>
      </c>
      <c r="BI181" s="245">
        <f>IF(N181="nulová",J181,0)</f>
        <v>0</v>
      </c>
      <c r="BJ181" s="13" t="s">
        <v>85</v>
      </c>
      <c r="BK181" s="245">
        <f>ROUND(I181*H181,2)</f>
        <v>0</v>
      </c>
      <c r="BL181" s="13" t="s">
        <v>147</v>
      </c>
      <c r="BM181" s="244" t="s">
        <v>315</v>
      </c>
    </row>
    <row r="182" s="2" customFormat="1" ht="55.5" customHeight="1">
      <c r="A182" s="34"/>
      <c r="B182" s="35"/>
      <c r="C182" s="232" t="s">
        <v>316</v>
      </c>
      <c r="D182" s="232" t="s">
        <v>149</v>
      </c>
      <c r="E182" s="233" t="s">
        <v>444</v>
      </c>
      <c r="F182" s="234" t="s">
        <v>445</v>
      </c>
      <c r="G182" s="235" t="s">
        <v>160</v>
      </c>
      <c r="H182" s="236">
        <v>1</v>
      </c>
      <c r="I182" s="237"/>
      <c r="J182" s="238">
        <f>ROUND(I182*H182,2)</f>
        <v>0</v>
      </c>
      <c r="K182" s="239"/>
      <c r="L182" s="40"/>
      <c r="M182" s="240" t="s">
        <v>1</v>
      </c>
      <c r="N182" s="241" t="s">
        <v>43</v>
      </c>
      <c r="O182" s="87"/>
      <c r="P182" s="242">
        <f>O182*H182</f>
        <v>0</v>
      </c>
      <c r="Q182" s="242">
        <v>0</v>
      </c>
      <c r="R182" s="242">
        <f>Q182*H182</f>
        <v>0</v>
      </c>
      <c r="S182" s="242">
        <v>0</v>
      </c>
      <c r="T182" s="243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44" t="s">
        <v>147</v>
      </c>
      <c r="AT182" s="244" t="s">
        <v>149</v>
      </c>
      <c r="AU182" s="244" t="s">
        <v>85</v>
      </c>
      <c r="AY182" s="13" t="s">
        <v>148</v>
      </c>
      <c r="BE182" s="245">
        <f>IF(N182="základní",J182,0)</f>
        <v>0</v>
      </c>
      <c r="BF182" s="245">
        <f>IF(N182="snížená",J182,0)</f>
        <v>0</v>
      </c>
      <c r="BG182" s="245">
        <f>IF(N182="zákl. přenesená",J182,0)</f>
        <v>0</v>
      </c>
      <c r="BH182" s="245">
        <f>IF(N182="sníž. přenesená",J182,0)</f>
        <v>0</v>
      </c>
      <c r="BI182" s="245">
        <f>IF(N182="nulová",J182,0)</f>
        <v>0</v>
      </c>
      <c r="BJ182" s="13" t="s">
        <v>85</v>
      </c>
      <c r="BK182" s="245">
        <f>ROUND(I182*H182,2)</f>
        <v>0</v>
      </c>
      <c r="BL182" s="13" t="s">
        <v>147</v>
      </c>
      <c r="BM182" s="244" t="s">
        <v>317</v>
      </c>
    </row>
    <row r="183" s="2" customFormat="1" ht="44.25" customHeight="1">
      <c r="A183" s="34"/>
      <c r="B183" s="35"/>
      <c r="C183" s="232" t="s">
        <v>238</v>
      </c>
      <c r="D183" s="232" t="s">
        <v>149</v>
      </c>
      <c r="E183" s="233" t="s">
        <v>446</v>
      </c>
      <c r="F183" s="234" t="s">
        <v>447</v>
      </c>
      <c r="G183" s="235" t="s">
        <v>160</v>
      </c>
      <c r="H183" s="236">
        <v>1</v>
      </c>
      <c r="I183" s="237"/>
      <c r="J183" s="238">
        <f>ROUND(I183*H183,2)</f>
        <v>0</v>
      </c>
      <c r="K183" s="239"/>
      <c r="L183" s="40"/>
      <c r="M183" s="240" t="s">
        <v>1</v>
      </c>
      <c r="N183" s="241" t="s">
        <v>43</v>
      </c>
      <c r="O183" s="87"/>
      <c r="P183" s="242">
        <f>O183*H183</f>
        <v>0</v>
      </c>
      <c r="Q183" s="242">
        <v>0</v>
      </c>
      <c r="R183" s="242">
        <f>Q183*H183</f>
        <v>0</v>
      </c>
      <c r="S183" s="242">
        <v>0</v>
      </c>
      <c r="T183" s="243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44" t="s">
        <v>147</v>
      </c>
      <c r="AT183" s="244" t="s">
        <v>149</v>
      </c>
      <c r="AU183" s="244" t="s">
        <v>85</v>
      </c>
      <c r="AY183" s="13" t="s">
        <v>148</v>
      </c>
      <c r="BE183" s="245">
        <f>IF(N183="základní",J183,0)</f>
        <v>0</v>
      </c>
      <c r="BF183" s="245">
        <f>IF(N183="snížená",J183,0)</f>
        <v>0</v>
      </c>
      <c r="BG183" s="245">
        <f>IF(N183="zákl. přenesená",J183,0)</f>
        <v>0</v>
      </c>
      <c r="BH183" s="245">
        <f>IF(N183="sníž. přenesená",J183,0)</f>
        <v>0</v>
      </c>
      <c r="BI183" s="245">
        <f>IF(N183="nulová",J183,0)</f>
        <v>0</v>
      </c>
      <c r="BJ183" s="13" t="s">
        <v>85</v>
      </c>
      <c r="BK183" s="245">
        <f>ROUND(I183*H183,2)</f>
        <v>0</v>
      </c>
      <c r="BL183" s="13" t="s">
        <v>147</v>
      </c>
      <c r="BM183" s="244" t="s">
        <v>318</v>
      </c>
    </row>
    <row r="184" s="2" customFormat="1" ht="44.25" customHeight="1">
      <c r="A184" s="34"/>
      <c r="B184" s="35"/>
      <c r="C184" s="232" t="s">
        <v>319</v>
      </c>
      <c r="D184" s="232" t="s">
        <v>149</v>
      </c>
      <c r="E184" s="233" t="s">
        <v>448</v>
      </c>
      <c r="F184" s="234" t="s">
        <v>449</v>
      </c>
      <c r="G184" s="235" t="s">
        <v>160</v>
      </c>
      <c r="H184" s="236">
        <v>1</v>
      </c>
      <c r="I184" s="237"/>
      <c r="J184" s="238">
        <f>ROUND(I184*H184,2)</f>
        <v>0</v>
      </c>
      <c r="K184" s="239"/>
      <c r="L184" s="40"/>
      <c r="M184" s="240" t="s">
        <v>1</v>
      </c>
      <c r="N184" s="241" t="s">
        <v>43</v>
      </c>
      <c r="O184" s="87"/>
      <c r="P184" s="242">
        <f>O184*H184</f>
        <v>0</v>
      </c>
      <c r="Q184" s="242">
        <v>0</v>
      </c>
      <c r="R184" s="242">
        <f>Q184*H184</f>
        <v>0</v>
      </c>
      <c r="S184" s="242">
        <v>0</v>
      </c>
      <c r="T184" s="243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44" t="s">
        <v>147</v>
      </c>
      <c r="AT184" s="244" t="s">
        <v>149</v>
      </c>
      <c r="AU184" s="244" t="s">
        <v>85</v>
      </c>
      <c r="AY184" s="13" t="s">
        <v>148</v>
      </c>
      <c r="BE184" s="245">
        <f>IF(N184="základní",J184,0)</f>
        <v>0</v>
      </c>
      <c r="BF184" s="245">
        <f>IF(N184="snížená",J184,0)</f>
        <v>0</v>
      </c>
      <c r="BG184" s="245">
        <f>IF(N184="zákl. přenesená",J184,0)</f>
        <v>0</v>
      </c>
      <c r="BH184" s="245">
        <f>IF(N184="sníž. přenesená",J184,0)</f>
        <v>0</v>
      </c>
      <c r="BI184" s="245">
        <f>IF(N184="nulová",J184,0)</f>
        <v>0</v>
      </c>
      <c r="BJ184" s="13" t="s">
        <v>85</v>
      </c>
      <c r="BK184" s="245">
        <f>ROUND(I184*H184,2)</f>
        <v>0</v>
      </c>
      <c r="BL184" s="13" t="s">
        <v>147</v>
      </c>
      <c r="BM184" s="244" t="s">
        <v>322</v>
      </c>
    </row>
    <row r="185" s="2" customFormat="1" ht="44.25" customHeight="1">
      <c r="A185" s="34"/>
      <c r="B185" s="35"/>
      <c r="C185" s="232" t="s">
        <v>242</v>
      </c>
      <c r="D185" s="232" t="s">
        <v>149</v>
      </c>
      <c r="E185" s="233" t="s">
        <v>450</v>
      </c>
      <c r="F185" s="234" t="s">
        <v>449</v>
      </c>
      <c r="G185" s="235" t="s">
        <v>160</v>
      </c>
      <c r="H185" s="236">
        <v>1</v>
      </c>
      <c r="I185" s="237"/>
      <c r="J185" s="238">
        <f>ROUND(I185*H185,2)</f>
        <v>0</v>
      </c>
      <c r="K185" s="239"/>
      <c r="L185" s="40"/>
      <c r="M185" s="240" t="s">
        <v>1</v>
      </c>
      <c r="N185" s="241" t="s">
        <v>43</v>
      </c>
      <c r="O185" s="87"/>
      <c r="P185" s="242">
        <f>O185*H185</f>
        <v>0</v>
      </c>
      <c r="Q185" s="242">
        <v>0</v>
      </c>
      <c r="R185" s="242">
        <f>Q185*H185</f>
        <v>0</v>
      </c>
      <c r="S185" s="242">
        <v>0</v>
      </c>
      <c r="T185" s="243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44" t="s">
        <v>147</v>
      </c>
      <c r="AT185" s="244" t="s">
        <v>149</v>
      </c>
      <c r="AU185" s="244" t="s">
        <v>85</v>
      </c>
      <c r="AY185" s="13" t="s">
        <v>148</v>
      </c>
      <c r="BE185" s="245">
        <f>IF(N185="základní",J185,0)</f>
        <v>0</v>
      </c>
      <c r="BF185" s="245">
        <f>IF(N185="snížená",J185,0)</f>
        <v>0</v>
      </c>
      <c r="BG185" s="245">
        <f>IF(N185="zákl. přenesená",J185,0)</f>
        <v>0</v>
      </c>
      <c r="BH185" s="245">
        <f>IF(N185="sníž. přenesená",J185,0)</f>
        <v>0</v>
      </c>
      <c r="BI185" s="245">
        <f>IF(N185="nulová",J185,0)</f>
        <v>0</v>
      </c>
      <c r="BJ185" s="13" t="s">
        <v>85</v>
      </c>
      <c r="BK185" s="245">
        <f>ROUND(I185*H185,2)</f>
        <v>0</v>
      </c>
      <c r="BL185" s="13" t="s">
        <v>147</v>
      </c>
      <c r="BM185" s="244" t="s">
        <v>325</v>
      </c>
    </row>
    <row r="186" s="2" customFormat="1" ht="44.25" customHeight="1">
      <c r="A186" s="34"/>
      <c r="B186" s="35"/>
      <c r="C186" s="232" t="s">
        <v>326</v>
      </c>
      <c r="D186" s="232" t="s">
        <v>149</v>
      </c>
      <c r="E186" s="233" t="s">
        <v>451</v>
      </c>
      <c r="F186" s="234" t="s">
        <v>452</v>
      </c>
      <c r="G186" s="235" t="s">
        <v>160</v>
      </c>
      <c r="H186" s="236">
        <v>1</v>
      </c>
      <c r="I186" s="237"/>
      <c r="J186" s="238">
        <f>ROUND(I186*H186,2)</f>
        <v>0</v>
      </c>
      <c r="K186" s="239"/>
      <c r="L186" s="40"/>
      <c r="M186" s="240" t="s">
        <v>1</v>
      </c>
      <c r="N186" s="241" t="s">
        <v>43</v>
      </c>
      <c r="O186" s="87"/>
      <c r="P186" s="242">
        <f>O186*H186</f>
        <v>0</v>
      </c>
      <c r="Q186" s="242">
        <v>0</v>
      </c>
      <c r="R186" s="242">
        <f>Q186*H186</f>
        <v>0</v>
      </c>
      <c r="S186" s="242">
        <v>0</v>
      </c>
      <c r="T186" s="243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44" t="s">
        <v>147</v>
      </c>
      <c r="AT186" s="244" t="s">
        <v>149</v>
      </c>
      <c r="AU186" s="244" t="s">
        <v>85</v>
      </c>
      <c r="AY186" s="13" t="s">
        <v>148</v>
      </c>
      <c r="BE186" s="245">
        <f>IF(N186="základní",J186,0)</f>
        <v>0</v>
      </c>
      <c r="BF186" s="245">
        <f>IF(N186="snížená",J186,0)</f>
        <v>0</v>
      </c>
      <c r="BG186" s="245">
        <f>IF(N186="zákl. přenesená",J186,0)</f>
        <v>0</v>
      </c>
      <c r="BH186" s="245">
        <f>IF(N186="sníž. přenesená",J186,0)</f>
        <v>0</v>
      </c>
      <c r="BI186" s="245">
        <f>IF(N186="nulová",J186,0)</f>
        <v>0</v>
      </c>
      <c r="BJ186" s="13" t="s">
        <v>85</v>
      </c>
      <c r="BK186" s="245">
        <f>ROUND(I186*H186,2)</f>
        <v>0</v>
      </c>
      <c r="BL186" s="13" t="s">
        <v>147</v>
      </c>
      <c r="BM186" s="244" t="s">
        <v>327</v>
      </c>
    </row>
    <row r="187" s="2" customFormat="1" ht="44.25" customHeight="1">
      <c r="A187" s="34"/>
      <c r="B187" s="35"/>
      <c r="C187" s="232" t="s">
        <v>245</v>
      </c>
      <c r="D187" s="232" t="s">
        <v>149</v>
      </c>
      <c r="E187" s="233" t="s">
        <v>453</v>
      </c>
      <c r="F187" s="234" t="s">
        <v>454</v>
      </c>
      <c r="G187" s="235" t="s">
        <v>160</v>
      </c>
      <c r="H187" s="236">
        <v>1</v>
      </c>
      <c r="I187" s="237"/>
      <c r="J187" s="238">
        <f>ROUND(I187*H187,2)</f>
        <v>0</v>
      </c>
      <c r="K187" s="239"/>
      <c r="L187" s="40"/>
      <c r="M187" s="240" t="s">
        <v>1</v>
      </c>
      <c r="N187" s="241" t="s">
        <v>43</v>
      </c>
      <c r="O187" s="87"/>
      <c r="P187" s="242">
        <f>O187*H187</f>
        <v>0</v>
      </c>
      <c r="Q187" s="242">
        <v>0</v>
      </c>
      <c r="R187" s="242">
        <f>Q187*H187</f>
        <v>0</v>
      </c>
      <c r="S187" s="242">
        <v>0</v>
      </c>
      <c r="T187" s="243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44" t="s">
        <v>147</v>
      </c>
      <c r="AT187" s="244" t="s">
        <v>149</v>
      </c>
      <c r="AU187" s="244" t="s">
        <v>85</v>
      </c>
      <c r="AY187" s="13" t="s">
        <v>148</v>
      </c>
      <c r="BE187" s="245">
        <f>IF(N187="základní",J187,0)</f>
        <v>0</v>
      </c>
      <c r="BF187" s="245">
        <f>IF(N187="snížená",J187,0)</f>
        <v>0</v>
      </c>
      <c r="BG187" s="245">
        <f>IF(N187="zákl. přenesená",J187,0)</f>
        <v>0</v>
      </c>
      <c r="BH187" s="245">
        <f>IF(N187="sníž. přenesená",J187,0)</f>
        <v>0</v>
      </c>
      <c r="BI187" s="245">
        <f>IF(N187="nulová",J187,0)</f>
        <v>0</v>
      </c>
      <c r="BJ187" s="13" t="s">
        <v>85</v>
      </c>
      <c r="BK187" s="245">
        <f>ROUND(I187*H187,2)</f>
        <v>0</v>
      </c>
      <c r="BL187" s="13" t="s">
        <v>147</v>
      </c>
      <c r="BM187" s="244" t="s">
        <v>328</v>
      </c>
    </row>
    <row r="188" s="2" customFormat="1" ht="44.25" customHeight="1">
      <c r="A188" s="34"/>
      <c r="B188" s="35"/>
      <c r="C188" s="232" t="s">
        <v>329</v>
      </c>
      <c r="D188" s="232" t="s">
        <v>149</v>
      </c>
      <c r="E188" s="233" t="s">
        <v>455</v>
      </c>
      <c r="F188" s="234" t="s">
        <v>456</v>
      </c>
      <c r="G188" s="235" t="s">
        <v>160</v>
      </c>
      <c r="H188" s="236">
        <v>1</v>
      </c>
      <c r="I188" s="237"/>
      <c r="J188" s="238">
        <f>ROUND(I188*H188,2)</f>
        <v>0</v>
      </c>
      <c r="K188" s="239"/>
      <c r="L188" s="40"/>
      <c r="M188" s="240" t="s">
        <v>1</v>
      </c>
      <c r="N188" s="241" t="s">
        <v>43</v>
      </c>
      <c r="O188" s="87"/>
      <c r="P188" s="242">
        <f>O188*H188</f>
        <v>0</v>
      </c>
      <c r="Q188" s="242">
        <v>0</v>
      </c>
      <c r="R188" s="242">
        <f>Q188*H188</f>
        <v>0</v>
      </c>
      <c r="S188" s="242">
        <v>0</v>
      </c>
      <c r="T188" s="243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44" t="s">
        <v>147</v>
      </c>
      <c r="AT188" s="244" t="s">
        <v>149</v>
      </c>
      <c r="AU188" s="244" t="s">
        <v>85</v>
      </c>
      <c r="AY188" s="13" t="s">
        <v>148</v>
      </c>
      <c r="BE188" s="245">
        <f>IF(N188="základní",J188,0)</f>
        <v>0</v>
      </c>
      <c r="BF188" s="245">
        <f>IF(N188="snížená",J188,0)</f>
        <v>0</v>
      </c>
      <c r="BG188" s="245">
        <f>IF(N188="zákl. přenesená",J188,0)</f>
        <v>0</v>
      </c>
      <c r="BH188" s="245">
        <f>IF(N188="sníž. přenesená",J188,0)</f>
        <v>0</v>
      </c>
      <c r="BI188" s="245">
        <f>IF(N188="nulová",J188,0)</f>
        <v>0</v>
      </c>
      <c r="BJ188" s="13" t="s">
        <v>85</v>
      </c>
      <c r="BK188" s="245">
        <f>ROUND(I188*H188,2)</f>
        <v>0</v>
      </c>
      <c r="BL188" s="13" t="s">
        <v>147</v>
      </c>
      <c r="BM188" s="244" t="s">
        <v>332</v>
      </c>
    </row>
    <row r="189" s="2" customFormat="1" ht="44.25" customHeight="1">
      <c r="A189" s="34"/>
      <c r="B189" s="35"/>
      <c r="C189" s="232" t="s">
        <v>249</v>
      </c>
      <c r="D189" s="232" t="s">
        <v>149</v>
      </c>
      <c r="E189" s="233" t="s">
        <v>457</v>
      </c>
      <c r="F189" s="234" t="s">
        <v>458</v>
      </c>
      <c r="G189" s="235" t="s">
        <v>160</v>
      </c>
      <c r="H189" s="236">
        <v>1</v>
      </c>
      <c r="I189" s="237"/>
      <c r="J189" s="238">
        <f>ROUND(I189*H189,2)</f>
        <v>0</v>
      </c>
      <c r="K189" s="239"/>
      <c r="L189" s="40"/>
      <c r="M189" s="240" t="s">
        <v>1</v>
      </c>
      <c r="N189" s="241" t="s">
        <v>43</v>
      </c>
      <c r="O189" s="87"/>
      <c r="P189" s="242">
        <f>O189*H189</f>
        <v>0</v>
      </c>
      <c r="Q189" s="242">
        <v>0</v>
      </c>
      <c r="R189" s="242">
        <f>Q189*H189</f>
        <v>0</v>
      </c>
      <c r="S189" s="242">
        <v>0</v>
      </c>
      <c r="T189" s="243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44" t="s">
        <v>147</v>
      </c>
      <c r="AT189" s="244" t="s">
        <v>149</v>
      </c>
      <c r="AU189" s="244" t="s">
        <v>85</v>
      </c>
      <c r="AY189" s="13" t="s">
        <v>148</v>
      </c>
      <c r="BE189" s="245">
        <f>IF(N189="základní",J189,0)</f>
        <v>0</v>
      </c>
      <c r="BF189" s="245">
        <f>IF(N189="snížená",J189,0)</f>
        <v>0</v>
      </c>
      <c r="BG189" s="245">
        <f>IF(N189="zákl. přenesená",J189,0)</f>
        <v>0</v>
      </c>
      <c r="BH189" s="245">
        <f>IF(N189="sníž. přenesená",J189,0)</f>
        <v>0</v>
      </c>
      <c r="BI189" s="245">
        <f>IF(N189="nulová",J189,0)</f>
        <v>0</v>
      </c>
      <c r="BJ189" s="13" t="s">
        <v>85</v>
      </c>
      <c r="BK189" s="245">
        <f>ROUND(I189*H189,2)</f>
        <v>0</v>
      </c>
      <c r="BL189" s="13" t="s">
        <v>147</v>
      </c>
      <c r="BM189" s="244" t="s">
        <v>335</v>
      </c>
    </row>
    <row r="190" s="2" customFormat="1" ht="44.25" customHeight="1">
      <c r="A190" s="34"/>
      <c r="B190" s="35"/>
      <c r="C190" s="232" t="s">
        <v>336</v>
      </c>
      <c r="D190" s="232" t="s">
        <v>149</v>
      </c>
      <c r="E190" s="233" t="s">
        <v>459</v>
      </c>
      <c r="F190" s="234" t="s">
        <v>460</v>
      </c>
      <c r="G190" s="235" t="s">
        <v>160</v>
      </c>
      <c r="H190" s="236">
        <v>1</v>
      </c>
      <c r="I190" s="237"/>
      <c r="J190" s="238">
        <f>ROUND(I190*H190,2)</f>
        <v>0</v>
      </c>
      <c r="K190" s="239"/>
      <c r="L190" s="40"/>
      <c r="M190" s="240" t="s">
        <v>1</v>
      </c>
      <c r="N190" s="241" t="s">
        <v>43</v>
      </c>
      <c r="O190" s="87"/>
      <c r="P190" s="242">
        <f>O190*H190</f>
        <v>0</v>
      </c>
      <c r="Q190" s="242">
        <v>0</v>
      </c>
      <c r="R190" s="242">
        <f>Q190*H190</f>
        <v>0</v>
      </c>
      <c r="S190" s="242">
        <v>0</v>
      </c>
      <c r="T190" s="243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44" t="s">
        <v>147</v>
      </c>
      <c r="AT190" s="244" t="s">
        <v>149</v>
      </c>
      <c r="AU190" s="244" t="s">
        <v>85</v>
      </c>
      <c r="AY190" s="13" t="s">
        <v>148</v>
      </c>
      <c r="BE190" s="245">
        <f>IF(N190="základní",J190,0)</f>
        <v>0</v>
      </c>
      <c r="BF190" s="245">
        <f>IF(N190="snížená",J190,0)</f>
        <v>0</v>
      </c>
      <c r="BG190" s="245">
        <f>IF(N190="zákl. přenesená",J190,0)</f>
        <v>0</v>
      </c>
      <c r="BH190" s="245">
        <f>IF(N190="sníž. přenesená",J190,0)</f>
        <v>0</v>
      </c>
      <c r="BI190" s="245">
        <f>IF(N190="nulová",J190,0)</f>
        <v>0</v>
      </c>
      <c r="BJ190" s="13" t="s">
        <v>85</v>
      </c>
      <c r="BK190" s="245">
        <f>ROUND(I190*H190,2)</f>
        <v>0</v>
      </c>
      <c r="BL190" s="13" t="s">
        <v>147</v>
      </c>
      <c r="BM190" s="244" t="s">
        <v>337</v>
      </c>
    </row>
    <row r="191" s="2" customFormat="1" ht="44.25" customHeight="1">
      <c r="A191" s="34"/>
      <c r="B191" s="35"/>
      <c r="C191" s="232" t="s">
        <v>252</v>
      </c>
      <c r="D191" s="232" t="s">
        <v>149</v>
      </c>
      <c r="E191" s="233" t="s">
        <v>461</v>
      </c>
      <c r="F191" s="234" t="s">
        <v>462</v>
      </c>
      <c r="G191" s="235" t="s">
        <v>160</v>
      </c>
      <c r="H191" s="236">
        <v>1</v>
      </c>
      <c r="I191" s="237"/>
      <c r="J191" s="238">
        <f>ROUND(I191*H191,2)</f>
        <v>0</v>
      </c>
      <c r="K191" s="239"/>
      <c r="L191" s="40"/>
      <c r="M191" s="240" t="s">
        <v>1</v>
      </c>
      <c r="N191" s="241" t="s">
        <v>43</v>
      </c>
      <c r="O191" s="87"/>
      <c r="P191" s="242">
        <f>O191*H191</f>
        <v>0</v>
      </c>
      <c r="Q191" s="242">
        <v>0</v>
      </c>
      <c r="R191" s="242">
        <f>Q191*H191</f>
        <v>0</v>
      </c>
      <c r="S191" s="242">
        <v>0</v>
      </c>
      <c r="T191" s="243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44" t="s">
        <v>147</v>
      </c>
      <c r="AT191" s="244" t="s">
        <v>149</v>
      </c>
      <c r="AU191" s="244" t="s">
        <v>85</v>
      </c>
      <c r="AY191" s="13" t="s">
        <v>148</v>
      </c>
      <c r="BE191" s="245">
        <f>IF(N191="základní",J191,0)</f>
        <v>0</v>
      </c>
      <c r="BF191" s="245">
        <f>IF(N191="snížená",J191,0)</f>
        <v>0</v>
      </c>
      <c r="BG191" s="245">
        <f>IF(N191="zákl. přenesená",J191,0)</f>
        <v>0</v>
      </c>
      <c r="BH191" s="245">
        <f>IF(N191="sníž. přenesená",J191,0)</f>
        <v>0</v>
      </c>
      <c r="BI191" s="245">
        <f>IF(N191="nulová",J191,0)</f>
        <v>0</v>
      </c>
      <c r="BJ191" s="13" t="s">
        <v>85</v>
      </c>
      <c r="BK191" s="245">
        <f>ROUND(I191*H191,2)</f>
        <v>0</v>
      </c>
      <c r="BL191" s="13" t="s">
        <v>147</v>
      </c>
      <c r="BM191" s="244" t="s">
        <v>340</v>
      </c>
    </row>
    <row r="192" s="2" customFormat="1" ht="44.25" customHeight="1">
      <c r="A192" s="34"/>
      <c r="B192" s="35"/>
      <c r="C192" s="232" t="s">
        <v>341</v>
      </c>
      <c r="D192" s="232" t="s">
        <v>149</v>
      </c>
      <c r="E192" s="233" t="s">
        <v>461</v>
      </c>
      <c r="F192" s="234" t="s">
        <v>462</v>
      </c>
      <c r="G192" s="235" t="s">
        <v>160</v>
      </c>
      <c r="H192" s="236">
        <v>1</v>
      </c>
      <c r="I192" s="237"/>
      <c r="J192" s="238">
        <f>ROUND(I192*H192,2)</f>
        <v>0</v>
      </c>
      <c r="K192" s="239"/>
      <c r="L192" s="40"/>
      <c r="M192" s="240" t="s">
        <v>1</v>
      </c>
      <c r="N192" s="241" t="s">
        <v>43</v>
      </c>
      <c r="O192" s="87"/>
      <c r="P192" s="242">
        <f>O192*H192</f>
        <v>0</v>
      </c>
      <c r="Q192" s="242">
        <v>0</v>
      </c>
      <c r="R192" s="242">
        <f>Q192*H192</f>
        <v>0</v>
      </c>
      <c r="S192" s="242">
        <v>0</v>
      </c>
      <c r="T192" s="243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44" t="s">
        <v>147</v>
      </c>
      <c r="AT192" s="244" t="s">
        <v>149</v>
      </c>
      <c r="AU192" s="244" t="s">
        <v>85</v>
      </c>
      <c r="AY192" s="13" t="s">
        <v>148</v>
      </c>
      <c r="BE192" s="245">
        <f>IF(N192="základní",J192,0)</f>
        <v>0</v>
      </c>
      <c r="BF192" s="245">
        <f>IF(N192="snížená",J192,0)</f>
        <v>0</v>
      </c>
      <c r="BG192" s="245">
        <f>IF(N192="zákl. přenesená",J192,0)</f>
        <v>0</v>
      </c>
      <c r="BH192" s="245">
        <f>IF(N192="sníž. přenesená",J192,0)</f>
        <v>0</v>
      </c>
      <c r="BI192" s="245">
        <f>IF(N192="nulová",J192,0)</f>
        <v>0</v>
      </c>
      <c r="BJ192" s="13" t="s">
        <v>85</v>
      </c>
      <c r="BK192" s="245">
        <f>ROUND(I192*H192,2)</f>
        <v>0</v>
      </c>
      <c r="BL192" s="13" t="s">
        <v>147</v>
      </c>
      <c r="BM192" s="244" t="s">
        <v>344</v>
      </c>
    </row>
    <row r="193" s="2" customFormat="1" ht="44.25" customHeight="1">
      <c r="A193" s="34"/>
      <c r="B193" s="35"/>
      <c r="C193" s="232" t="s">
        <v>256</v>
      </c>
      <c r="D193" s="232" t="s">
        <v>149</v>
      </c>
      <c r="E193" s="233" t="s">
        <v>463</v>
      </c>
      <c r="F193" s="234" t="s">
        <v>464</v>
      </c>
      <c r="G193" s="235" t="s">
        <v>160</v>
      </c>
      <c r="H193" s="236">
        <v>1</v>
      </c>
      <c r="I193" s="237"/>
      <c r="J193" s="238">
        <f>ROUND(I193*H193,2)</f>
        <v>0</v>
      </c>
      <c r="K193" s="239"/>
      <c r="L193" s="40"/>
      <c r="M193" s="240" t="s">
        <v>1</v>
      </c>
      <c r="N193" s="241" t="s">
        <v>43</v>
      </c>
      <c r="O193" s="87"/>
      <c r="P193" s="242">
        <f>O193*H193</f>
        <v>0</v>
      </c>
      <c r="Q193" s="242">
        <v>0</v>
      </c>
      <c r="R193" s="242">
        <f>Q193*H193</f>
        <v>0</v>
      </c>
      <c r="S193" s="242">
        <v>0</v>
      </c>
      <c r="T193" s="243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44" t="s">
        <v>147</v>
      </c>
      <c r="AT193" s="244" t="s">
        <v>149</v>
      </c>
      <c r="AU193" s="244" t="s">
        <v>85</v>
      </c>
      <c r="AY193" s="13" t="s">
        <v>148</v>
      </c>
      <c r="BE193" s="245">
        <f>IF(N193="základní",J193,0)</f>
        <v>0</v>
      </c>
      <c r="BF193" s="245">
        <f>IF(N193="snížená",J193,0)</f>
        <v>0</v>
      </c>
      <c r="BG193" s="245">
        <f>IF(N193="zákl. přenesená",J193,0)</f>
        <v>0</v>
      </c>
      <c r="BH193" s="245">
        <f>IF(N193="sníž. přenesená",J193,0)</f>
        <v>0</v>
      </c>
      <c r="BI193" s="245">
        <f>IF(N193="nulová",J193,0)</f>
        <v>0</v>
      </c>
      <c r="BJ193" s="13" t="s">
        <v>85</v>
      </c>
      <c r="BK193" s="245">
        <f>ROUND(I193*H193,2)</f>
        <v>0</v>
      </c>
      <c r="BL193" s="13" t="s">
        <v>147</v>
      </c>
      <c r="BM193" s="244" t="s">
        <v>345</v>
      </c>
    </row>
    <row r="194" s="2" customFormat="1" ht="44.25" customHeight="1">
      <c r="A194" s="34"/>
      <c r="B194" s="35"/>
      <c r="C194" s="232" t="s">
        <v>346</v>
      </c>
      <c r="D194" s="232" t="s">
        <v>149</v>
      </c>
      <c r="E194" s="233" t="s">
        <v>465</v>
      </c>
      <c r="F194" s="234" t="s">
        <v>466</v>
      </c>
      <c r="G194" s="235" t="s">
        <v>160</v>
      </c>
      <c r="H194" s="236">
        <v>1</v>
      </c>
      <c r="I194" s="237"/>
      <c r="J194" s="238">
        <f>ROUND(I194*H194,2)</f>
        <v>0</v>
      </c>
      <c r="K194" s="239"/>
      <c r="L194" s="40"/>
      <c r="M194" s="240" t="s">
        <v>1</v>
      </c>
      <c r="N194" s="241" t="s">
        <v>43</v>
      </c>
      <c r="O194" s="87"/>
      <c r="P194" s="242">
        <f>O194*H194</f>
        <v>0</v>
      </c>
      <c r="Q194" s="242">
        <v>0</v>
      </c>
      <c r="R194" s="242">
        <f>Q194*H194</f>
        <v>0</v>
      </c>
      <c r="S194" s="242">
        <v>0</v>
      </c>
      <c r="T194" s="243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44" t="s">
        <v>147</v>
      </c>
      <c r="AT194" s="244" t="s">
        <v>149</v>
      </c>
      <c r="AU194" s="244" t="s">
        <v>85</v>
      </c>
      <c r="AY194" s="13" t="s">
        <v>148</v>
      </c>
      <c r="BE194" s="245">
        <f>IF(N194="základní",J194,0)</f>
        <v>0</v>
      </c>
      <c r="BF194" s="245">
        <f>IF(N194="snížená",J194,0)</f>
        <v>0</v>
      </c>
      <c r="BG194" s="245">
        <f>IF(N194="zákl. přenesená",J194,0)</f>
        <v>0</v>
      </c>
      <c r="BH194" s="245">
        <f>IF(N194="sníž. přenesená",J194,0)</f>
        <v>0</v>
      </c>
      <c r="BI194" s="245">
        <f>IF(N194="nulová",J194,0)</f>
        <v>0</v>
      </c>
      <c r="BJ194" s="13" t="s">
        <v>85</v>
      </c>
      <c r="BK194" s="245">
        <f>ROUND(I194*H194,2)</f>
        <v>0</v>
      </c>
      <c r="BL194" s="13" t="s">
        <v>147</v>
      </c>
      <c r="BM194" s="244" t="s">
        <v>347</v>
      </c>
    </row>
    <row r="195" s="2" customFormat="1" ht="44.25" customHeight="1">
      <c r="A195" s="34"/>
      <c r="B195" s="35"/>
      <c r="C195" s="232" t="s">
        <v>259</v>
      </c>
      <c r="D195" s="232" t="s">
        <v>149</v>
      </c>
      <c r="E195" s="233" t="s">
        <v>467</v>
      </c>
      <c r="F195" s="234" t="s">
        <v>468</v>
      </c>
      <c r="G195" s="235" t="s">
        <v>160</v>
      </c>
      <c r="H195" s="236">
        <v>1</v>
      </c>
      <c r="I195" s="237"/>
      <c r="J195" s="238">
        <f>ROUND(I195*H195,2)</f>
        <v>0</v>
      </c>
      <c r="K195" s="239"/>
      <c r="L195" s="40"/>
      <c r="M195" s="240" t="s">
        <v>1</v>
      </c>
      <c r="N195" s="241" t="s">
        <v>43</v>
      </c>
      <c r="O195" s="87"/>
      <c r="P195" s="242">
        <f>O195*H195</f>
        <v>0</v>
      </c>
      <c r="Q195" s="242">
        <v>0</v>
      </c>
      <c r="R195" s="242">
        <f>Q195*H195</f>
        <v>0</v>
      </c>
      <c r="S195" s="242">
        <v>0</v>
      </c>
      <c r="T195" s="243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44" t="s">
        <v>147</v>
      </c>
      <c r="AT195" s="244" t="s">
        <v>149</v>
      </c>
      <c r="AU195" s="244" t="s">
        <v>85</v>
      </c>
      <c r="AY195" s="13" t="s">
        <v>148</v>
      </c>
      <c r="BE195" s="245">
        <f>IF(N195="základní",J195,0)</f>
        <v>0</v>
      </c>
      <c r="BF195" s="245">
        <f>IF(N195="snížená",J195,0)</f>
        <v>0</v>
      </c>
      <c r="BG195" s="245">
        <f>IF(N195="zákl. přenesená",J195,0)</f>
        <v>0</v>
      </c>
      <c r="BH195" s="245">
        <f>IF(N195="sníž. přenesená",J195,0)</f>
        <v>0</v>
      </c>
      <c r="BI195" s="245">
        <f>IF(N195="nulová",J195,0)</f>
        <v>0</v>
      </c>
      <c r="BJ195" s="13" t="s">
        <v>85</v>
      </c>
      <c r="BK195" s="245">
        <f>ROUND(I195*H195,2)</f>
        <v>0</v>
      </c>
      <c r="BL195" s="13" t="s">
        <v>147</v>
      </c>
      <c r="BM195" s="244" t="s">
        <v>348</v>
      </c>
    </row>
    <row r="196" s="2" customFormat="1" ht="44.25" customHeight="1">
      <c r="A196" s="34"/>
      <c r="B196" s="35"/>
      <c r="C196" s="232" t="s">
        <v>349</v>
      </c>
      <c r="D196" s="232" t="s">
        <v>149</v>
      </c>
      <c r="E196" s="233" t="s">
        <v>469</v>
      </c>
      <c r="F196" s="234" t="s">
        <v>470</v>
      </c>
      <c r="G196" s="235" t="s">
        <v>160</v>
      </c>
      <c r="H196" s="236">
        <v>1</v>
      </c>
      <c r="I196" s="237"/>
      <c r="J196" s="238">
        <f>ROUND(I196*H196,2)</f>
        <v>0</v>
      </c>
      <c r="K196" s="239"/>
      <c r="L196" s="40"/>
      <c r="M196" s="240" t="s">
        <v>1</v>
      </c>
      <c r="N196" s="241" t="s">
        <v>43</v>
      </c>
      <c r="O196" s="87"/>
      <c r="P196" s="242">
        <f>O196*H196</f>
        <v>0</v>
      </c>
      <c r="Q196" s="242">
        <v>0</v>
      </c>
      <c r="R196" s="242">
        <f>Q196*H196</f>
        <v>0</v>
      </c>
      <c r="S196" s="242">
        <v>0</v>
      </c>
      <c r="T196" s="243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44" t="s">
        <v>147</v>
      </c>
      <c r="AT196" s="244" t="s">
        <v>149</v>
      </c>
      <c r="AU196" s="244" t="s">
        <v>85</v>
      </c>
      <c r="AY196" s="13" t="s">
        <v>148</v>
      </c>
      <c r="BE196" s="245">
        <f>IF(N196="základní",J196,0)</f>
        <v>0</v>
      </c>
      <c r="BF196" s="245">
        <f>IF(N196="snížená",J196,0)</f>
        <v>0</v>
      </c>
      <c r="BG196" s="245">
        <f>IF(N196="zákl. přenesená",J196,0)</f>
        <v>0</v>
      </c>
      <c r="BH196" s="245">
        <f>IF(N196="sníž. přenesená",J196,0)</f>
        <v>0</v>
      </c>
      <c r="BI196" s="245">
        <f>IF(N196="nulová",J196,0)</f>
        <v>0</v>
      </c>
      <c r="BJ196" s="13" t="s">
        <v>85</v>
      </c>
      <c r="BK196" s="245">
        <f>ROUND(I196*H196,2)</f>
        <v>0</v>
      </c>
      <c r="BL196" s="13" t="s">
        <v>147</v>
      </c>
      <c r="BM196" s="244" t="s">
        <v>350</v>
      </c>
    </row>
    <row r="197" s="2" customFormat="1" ht="44.25" customHeight="1">
      <c r="A197" s="34"/>
      <c r="B197" s="35"/>
      <c r="C197" s="232" t="s">
        <v>263</v>
      </c>
      <c r="D197" s="232" t="s">
        <v>149</v>
      </c>
      <c r="E197" s="233" t="s">
        <v>471</v>
      </c>
      <c r="F197" s="234" t="s">
        <v>472</v>
      </c>
      <c r="G197" s="235" t="s">
        <v>160</v>
      </c>
      <c r="H197" s="236">
        <v>1</v>
      </c>
      <c r="I197" s="237"/>
      <c r="J197" s="238">
        <f>ROUND(I197*H197,2)</f>
        <v>0</v>
      </c>
      <c r="K197" s="239"/>
      <c r="L197" s="40"/>
      <c r="M197" s="240" t="s">
        <v>1</v>
      </c>
      <c r="N197" s="241" t="s">
        <v>43</v>
      </c>
      <c r="O197" s="87"/>
      <c r="P197" s="242">
        <f>O197*H197</f>
        <v>0</v>
      </c>
      <c r="Q197" s="242">
        <v>0</v>
      </c>
      <c r="R197" s="242">
        <f>Q197*H197</f>
        <v>0</v>
      </c>
      <c r="S197" s="242">
        <v>0</v>
      </c>
      <c r="T197" s="243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44" t="s">
        <v>147</v>
      </c>
      <c r="AT197" s="244" t="s">
        <v>149</v>
      </c>
      <c r="AU197" s="244" t="s">
        <v>85</v>
      </c>
      <c r="AY197" s="13" t="s">
        <v>148</v>
      </c>
      <c r="BE197" s="245">
        <f>IF(N197="základní",J197,0)</f>
        <v>0</v>
      </c>
      <c r="BF197" s="245">
        <f>IF(N197="snížená",J197,0)</f>
        <v>0</v>
      </c>
      <c r="BG197" s="245">
        <f>IF(N197="zákl. přenesená",J197,0)</f>
        <v>0</v>
      </c>
      <c r="BH197" s="245">
        <f>IF(N197="sníž. přenesená",J197,0)</f>
        <v>0</v>
      </c>
      <c r="BI197" s="245">
        <f>IF(N197="nulová",J197,0)</f>
        <v>0</v>
      </c>
      <c r="BJ197" s="13" t="s">
        <v>85</v>
      </c>
      <c r="BK197" s="245">
        <f>ROUND(I197*H197,2)</f>
        <v>0</v>
      </c>
      <c r="BL197" s="13" t="s">
        <v>147</v>
      </c>
      <c r="BM197" s="244" t="s">
        <v>353</v>
      </c>
    </row>
    <row r="198" s="2" customFormat="1" ht="44.25" customHeight="1">
      <c r="A198" s="34"/>
      <c r="B198" s="35"/>
      <c r="C198" s="232" t="s">
        <v>473</v>
      </c>
      <c r="D198" s="232" t="s">
        <v>149</v>
      </c>
      <c r="E198" s="233" t="s">
        <v>474</v>
      </c>
      <c r="F198" s="234" t="s">
        <v>475</v>
      </c>
      <c r="G198" s="235" t="s">
        <v>160</v>
      </c>
      <c r="H198" s="236">
        <v>1</v>
      </c>
      <c r="I198" s="237"/>
      <c r="J198" s="238">
        <f>ROUND(I198*H198,2)</f>
        <v>0</v>
      </c>
      <c r="K198" s="239"/>
      <c r="L198" s="40"/>
      <c r="M198" s="240" t="s">
        <v>1</v>
      </c>
      <c r="N198" s="241" t="s">
        <v>43</v>
      </c>
      <c r="O198" s="87"/>
      <c r="P198" s="242">
        <f>O198*H198</f>
        <v>0</v>
      </c>
      <c r="Q198" s="242">
        <v>0</v>
      </c>
      <c r="R198" s="242">
        <f>Q198*H198</f>
        <v>0</v>
      </c>
      <c r="S198" s="242">
        <v>0</v>
      </c>
      <c r="T198" s="243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44" t="s">
        <v>147</v>
      </c>
      <c r="AT198" s="244" t="s">
        <v>149</v>
      </c>
      <c r="AU198" s="244" t="s">
        <v>85</v>
      </c>
      <c r="AY198" s="13" t="s">
        <v>148</v>
      </c>
      <c r="BE198" s="245">
        <f>IF(N198="základní",J198,0)</f>
        <v>0</v>
      </c>
      <c r="BF198" s="245">
        <f>IF(N198="snížená",J198,0)</f>
        <v>0</v>
      </c>
      <c r="BG198" s="245">
        <f>IF(N198="zákl. přenesená",J198,0)</f>
        <v>0</v>
      </c>
      <c r="BH198" s="245">
        <f>IF(N198="sníž. přenesená",J198,0)</f>
        <v>0</v>
      </c>
      <c r="BI198" s="245">
        <f>IF(N198="nulová",J198,0)</f>
        <v>0</v>
      </c>
      <c r="BJ198" s="13" t="s">
        <v>85</v>
      </c>
      <c r="BK198" s="245">
        <f>ROUND(I198*H198,2)</f>
        <v>0</v>
      </c>
      <c r="BL198" s="13" t="s">
        <v>147</v>
      </c>
      <c r="BM198" s="244" t="s">
        <v>476</v>
      </c>
    </row>
    <row r="199" s="2" customFormat="1" ht="44.25" customHeight="1">
      <c r="A199" s="34"/>
      <c r="B199" s="35"/>
      <c r="C199" s="232" t="s">
        <v>266</v>
      </c>
      <c r="D199" s="232" t="s">
        <v>149</v>
      </c>
      <c r="E199" s="233" t="s">
        <v>477</v>
      </c>
      <c r="F199" s="234" t="s">
        <v>478</v>
      </c>
      <c r="G199" s="235" t="s">
        <v>160</v>
      </c>
      <c r="H199" s="236">
        <v>1</v>
      </c>
      <c r="I199" s="237"/>
      <c r="J199" s="238">
        <f>ROUND(I199*H199,2)</f>
        <v>0</v>
      </c>
      <c r="K199" s="239"/>
      <c r="L199" s="40"/>
      <c r="M199" s="240" t="s">
        <v>1</v>
      </c>
      <c r="N199" s="241" t="s">
        <v>43</v>
      </c>
      <c r="O199" s="87"/>
      <c r="P199" s="242">
        <f>O199*H199</f>
        <v>0</v>
      </c>
      <c r="Q199" s="242">
        <v>0</v>
      </c>
      <c r="R199" s="242">
        <f>Q199*H199</f>
        <v>0</v>
      </c>
      <c r="S199" s="242">
        <v>0</v>
      </c>
      <c r="T199" s="243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44" t="s">
        <v>147</v>
      </c>
      <c r="AT199" s="244" t="s">
        <v>149</v>
      </c>
      <c r="AU199" s="244" t="s">
        <v>85</v>
      </c>
      <c r="AY199" s="13" t="s">
        <v>148</v>
      </c>
      <c r="BE199" s="245">
        <f>IF(N199="základní",J199,0)</f>
        <v>0</v>
      </c>
      <c r="BF199" s="245">
        <f>IF(N199="snížená",J199,0)</f>
        <v>0</v>
      </c>
      <c r="BG199" s="245">
        <f>IF(N199="zákl. přenesená",J199,0)</f>
        <v>0</v>
      </c>
      <c r="BH199" s="245">
        <f>IF(N199="sníž. přenesená",J199,0)</f>
        <v>0</v>
      </c>
      <c r="BI199" s="245">
        <f>IF(N199="nulová",J199,0)</f>
        <v>0</v>
      </c>
      <c r="BJ199" s="13" t="s">
        <v>85</v>
      </c>
      <c r="BK199" s="245">
        <f>ROUND(I199*H199,2)</f>
        <v>0</v>
      </c>
      <c r="BL199" s="13" t="s">
        <v>147</v>
      </c>
      <c r="BM199" s="244" t="s">
        <v>479</v>
      </c>
    </row>
    <row r="200" s="2" customFormat="1" ht="44.25" customHeight="1">
      <c r="A200" s="34"/>
      <c r="B200" s="35"/>
      <c r="C200" s="232" t="s">
        <v>480</v>
      </c>
      <c r="D200" s="232" t="s">
        <v>149</v>
      </c>
      <c r="E200" s="233" t="s">
        <v>481</v>
      </c>
      <c r="F200" s="234" t="s">
        <v>482</v>
      </c>
      <c r="G200" s="235" t="s">
        <v>160</v>
      </c>
      <c r="H200" s="236">
        <v>1</v>
      </c>
      <c r="I200" s="237"/>
      <c r="J200" s="238">
        <f>ROUND(I200*H200,2)</f>
        <v>0</v>
      </c>
      <c r="K200" s="239"/>
      <c r="L200" s="40"/>
      <c r="M200" s="240" t="s">
        <v>1</v>
      </c>
      <c r="N200" s="241" t="s">
        <v>43</v>
      </c>
      <c r="O200" s="87"/>
      <c r="P200" s="242">
        <f>O200*H200</f>
        <v>0</v>
      </c>
      <c r="Q200" s="242">
        <v>0</v>
      </c>
      <c r="R200" s="242">
        <f>Q200*H200</f>
        <v>0</v>
      </c>
      <c r="S200" s="242">
        <v>0</v>
      </c>
      <c r="T200" s="243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44" t="s">
        <v>147</v>
      </c>
      <c r="AT200" s="244" t="s">
        <v>149</v>
      </c>
      <c r="AU200" s="244" t="s">
        <v>85</v>
      </c>
      <c r="AY200" s="13" t="s">
        <v>148</v>
      </c>
      <c r="BE200" s="245">
        <f>IF(N200="základní",J200,0)</f>
        <v>0</v>
      </c>
      <c r="BF200" s="245">
        <f>IF(N200="snížená",J200,0)</f>
        <v>0</v>
      </c>
      <c r="BG200" s="245">
        <f>IF(N200="zákl. přenesená",J200,0)</f>
        <v>0</v>
      </c>
      <c r="BH200" s="245">
        <f>IF(N200="sníž. přenesená",J200,0)</f>
        <v>0</v>
      </c>
      <c r="BI200" s="245">
        <f>IF(N200="nulová",J200,0)</f>
        <v>0</v>
      </c>
      <c r="BJ200" s="13" t="s">
        <v>85</v>
      </c>
      <c r="BK200" s="245">
        <f>ROUND(I200*H200,2)</f>
        <v>0</v>
      </c>
      <c r="BL200" s="13" t="s">
        <v>147</v>
      </c>
      <c r="BM200" s="244" t="s">
        <v>483</v>
      </c>
    </row>
    <row r="201" s="2" customFormat="1" ht="44.25" customHeight="1">
      <c r="A201" s="34"/>
      <c r="B201" s="35"/>
      <c r="C201" s="232" t="s">
        <v>270</v>
      </c>
      <c r="D201" s="232" t="s">
        <v>149</v>
      </c>
      <c r="E201" s="233" t="s">
        <v>484</v>
      </c>
      <c r="F201" s="234" t="s">
        <v>485</v>
      </c>
      <c r="G201" s="235" t="s">
        <v>160</v>
      </c>
      <c r="H201" s="236">
        <v>1</v>
      </c>
      <c r="I201" s="237"/>
      <c r="J201" s="238">
        <f>ROUND(I201*H201,2)</f>
        <v>0</v>
      </c>
      <c r="K201" s="239"/>
      <c r="L201" s="40"/>
      <c r="M201" s="250" t="s">
        <v>1</v>
      </c>
      <c r="N201" s="251" t="s">
        <v>43</v>
      </c>
      <c r="O201" s="252"/>
      <c r="P201" s="253">
        <f>O201*H201</f>
        <v>0</v>
      </c>
      <c r="Q201" s="253">
        <v>0</v>
      </c>
      <c r="R201" s="253">
        <f>Q201*H201</f>
        <v>0</v>
      </c>
      <c r="S201" s="253">
        <v>0</v>
      </c>
      <c r="T201" s="254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44" t="s">
        <v>147</v>
      </c>
      <c r="AT201" s="244" t="s">
        <v>149</v>
      </c>
      <c r="AU201" s="244" t="s">
        <v>85</v>
      </c>
      <c r="AY201" s="13" t="s">
        <v>148</v>
      </c>
      <c r="BE201" s="245">
        <f>IF(N201="základní",J201,0)</f>
        <v>0</v>
      </c>
      <c r="BF201" s="245">
        <f>IF(N201="snížená",J201,0)</f>
        <v>0</v>
      </c>
      <c r="BG201" s="245">
        <f>IF(N201="zákl. přenesená",J201,0)</f>
        <v>0</v>
      </c>
      <c r="BH201" s="245">
        <f>IF(N201="sníž. přenesená",J201,0)</f>
        <v>0</v>
      </c>
      <c r="BI201" s="245">
        <f>IF(N201="nulová",J201,0)</f>
        <v>0</v>
      </c>
      <c r="BJ201" s="13" t="s">
        <v>85</v>
      </c>
      <c r="BK201" s="245">
        <f>ROUND(I201*H201,2)</f>
        <v>0</v>
      </c>
      <c r="BL201" s="13" t="s">
        <v>147</v>
      </c>
      <c r="BM201" s="244" t="s">
        <v>486</v>
      </c>
    </row>
    <row r="202" s="2" customFormat="1" ht="6.96" customHeight="1">
      <c r="A202" s="34"/>
      <c r="B202" s="62"/>
      <c r="C202" s="63"/>
      <c r="D202" s="63"/>
      <c r="E202" s="63"/>
      <c r="F202" s="63"/>
      <c r="G202" s="63"/>
      <c r="H202" s="63"/>
      <c r="I202" s="188"/>
      <c r="J202" s="63"/>
      <c r="K202" s="63"/>
      <c r="L202" s="40"/>
      <c r="M202" s="34"/>
      <c r="O202" s="34"/>
      <c r="P202" s="34"/>
      <c r="Q202" s="34"/>
      <c r="R202" s="34"/>
      <c r="S202" s="34"/>
      <c r="T202" s="34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</row>
  </sheetData>
  <sheetProtection sheet="1" autoFilter="0" formatColumns="0" formatRows="0" objects="1" scenarios="1" spinCount="100000" saltValue="u42MMGpCSZYjzB4CB/CXqdl/T2qpHLlj2JLu3o1FpZp/IdgqJYyTz698n3duuWxw4A9gcGXZde0FhuOoeX42qw==" hashValue="3GKqcjG9X+5q6W/krC4hQdWvnDFANKyvKGA1FfF0WIs+ZIhsTuwVz/UEoWuThsxcV5CAErOFrssVgKTr9q+K5Q==" algorithmName="SHA-512" password="C1E4"/>
  <autoFilter ref="C121:K20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2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101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5"/>
      <c r="J3" s="144"/>
      <c r="K3" s="144"/>
      <c r="L3" s="16"/>
      <c r="AT3" s="13" t="s">
        <v>87</v>
      </c>
    </row>
    <row r="4" s="1" customFormat="1" ht="24.96" customHeight="1">
      <c r="B4" s="16"/>
      <c r="D4" s="146" t="s">
        <v>120</v>
      </c>
      <c r="I4" s="142"/>
      <c r="L4" s="16"/>
      <c r="M4" s="147" t="s">
        <v>10</v>
      </c>
      <c r="AT4" s="13" t="s">
        <v>4</v>
      </c>
    </row>
    <row r="5" s="1" customFormat="1" ht="6.96" customHeight="1">
      <c r="B5" s="16"/>
      <c r="I5" s="142"/>
      <c r="L5" s="16"/>
    </row>
    <row r="6" s="1" customFormat="1" ht="12" customHeight="1">
      <c r="B6" s="16"/>
      <c r="D6" s="148" t="s">
        <v>16</v>
      </c>
      <c r="I6" s="142"/>
      <c r="L6" s="16"/>
    </row>
    <row r="7" s="1" customFormat="1" ht="16.5" customHeight="1">
      <c r="B7" s="16"/>
      <c r="E7" s="149" t="str">
        <f>'Rekapitulace zakázky'!K6</f>
        <v>Pravidelná kontrola plynových zařízení v obvodu OŘ Praha</v>
      </c>
      <c r="F7" s="148"/>
      <c r="G7" s="148"/>
      <c r="H7" s="148"/>
      <c r="I7" s="142"/>
      <c r="L7" s="16"/>
    </row>
    <row r="8" s="1" customFormat="1" ht="12" customHeight="1">
      <c r="B8" s="16"/>
      <c r="D8" s="148" t="s">
        <v>121</v>
      </c>
      <c r="I8" s="142"/>
      <c r="L8" s="16"/>
    </row>
    <row r="9" s="2" customFormat="1" ht="16.5" customHeight="1">
      <c r="A9" s="34"/>
      <c r="B9" s="40"/>
      <c r="C9" s="34"/>
      <c r="D9" s="34"/>
      <c r="E9" s="149" t="s">
        <v>487</v>
      </c>
      <c r="F9" s="34"/>
      <c r="G9" s="34"/>
      <c r="H9" s="34"/>
      <c r="I9" s="150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8" t="s">
        <v>123</v>
      </c>
      <c r="E10" s="34"/>
      <c r="F10" s="34"/>
      <c r="G10" s="34"/>
      <c r="H10" s="34"/>
      <c r="I10" s="150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51" t="s">
        <v>488</v>
      </c>
      <c r="F11" s="34"/>
      <c r="G11" s="34"/>
      <c r="H11" s="34"/>
      <c r="I11" s="150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150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8" t="s">
        <v>18</v>
      </c>
      <c r="E13" s="34"/>
      <c r="F13" s="137" t="s">
        <v>1</v>
      </c>
      <c r="G13" s="34"/>
      <c r="H13" s="34"/>
      <c r="I13" s="152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8" t="s">
        <v>20</v>
      </c>
      <c r="E14" s="34"/>
      <c r="F14" s="137" t="s">
        <v>100</v>
      </c>
      <c r="G14" s="34"/>
      <c r="H14" s="34"/>
      <c r="I14" s="152" t="s">
        <v>22</v>
      </c>
      <c r="J14" s="153" t="str">
        <f>'Rekapitulace zakázky'!AN8</f>
        <v>1. 6. 2020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150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8" t="s">
        <v>24</v>
      </c>
      <c r="E16" s="34"/>
      <c r="F16" s="34"/>
      <c r="G16" s="34"/>
      <c r="H16" s="34"/>
      <c r="I16" s="152" t="s">
        <v>25</v>
      </c>
      <c r="J16" s="137" t="str">
        <f>IF('Rekapitulace zakázky'!AN10="","",'Rekapitulace zakázky'!AN10)</f>
        <v>70994234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tr">
        <f>IF('Rekapitulace zakázky'!E11="","",'Rekapitulace zakázky'!E11)</f>
        <v>Správa železnic, státní organizace</v>
      </c>
      <c r="F17" s="34"/>
      <c r="G17" s="34"/>
      <c r="H17" s="34"/>
      <c r="I17" s="152" t="s">
        <v>28</v>
      </c>
      <c r="J17" s="137" t="str">
        <f>IF('Rekapitulace zakázky'!AN11="","",'Rekapitulace zakázky'!AN11)</f>
        <v>CZ70994234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150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8" t="s">
        <v>30</v>
      </c>
      <c r="E19" s="34"/>
      <c r="F19" s="34"/>
      <c r="G19" s="34"/>
      <c r="H19" s="34"/>
      <c r="I19" s="152" t="s">
        <v>25</v>
      </c>
      <c r="J19" s="29" t="str">
        <f>'Rekapitulace zakázky'!AN13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zakázky'!E14</f>
        <v>Vyplň údaj</v>
      </c>
      <c r="F20" s="137"/>
      <c r="G20" s="137"/>
      <c r="H20" s="137"/>
      <c r="I20" s="152" t="s">
        <v>28</v>
      </c>
      <c r="J20" s="29" t="str">
        <f>'Rekapitulace zakázky'!AN14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150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8" t="s">
        <v>32</v>
      </c>
      <c r="E22" s="34"/>
      <c r="F22" s="34"/>
      <c r="G22" s="34"/>
      <c r="H22" s="34"/>
      <c r="I22" s="152" t="s">
        <v>25</v>
      </c>
      <c r="J22" s="137" t="str">
        <f>IF('Rekapitulace zakázky'!AN16="","",'Rekapitulace zakázky'!AN16)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zakázky'!E17="","",'Rekapitulace zakázky'!E17)</f>
        <v xml:space="preserve"> </v>
      </c>
      <c r="F23" s="34"/>
      <c r="G23" s="34"/>
      <c r="H23" s="34"/>
      <c r="I23" s="152" t="s">
        <v>28</v>
      </c>
      <c r="J23" s="137" t="str">
        <f>IF('Rekapitulace zakázky'!AN17="","",'Rekapitulace zakázky'!AN17)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150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8" t="s">
        <v>35</v>
      </c>
      <c r="E25" s="34"/>
      <c r="F25" s="34"/>
      <c r="G25" s="34"/>
      <c r="H25" s="34"/>
      <c r="I25" s="152" t="s">
        <v>25</v>
      </c>
      <c r="J25" s="137" t="str">
        <f>IF('Rekapitulace zakázky'!AN19="","",'Rekapitulace zakázky'!AN19)</f>
        <v/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tr">
        <f>IF('Rekapitulace zakázky'!E20="","",'Rekapitulace zakázky'!E20)</f>
        <v>L. Ulrich, DiS</v>
      </c>
      <c r="F26" s="34"/>
      <c r="G26" s="34"/>
      <c r="H26" s="34"/>
      <c r="I26" s="152" t="s">
        <v>28</v>
      </c>
      <c r="J26" s="137" t="str">
        <f>IF('Rekapitulace zakázky'!AN20="","",'Rekapitulace zakázky'!AN20)</f>
        <v/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150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8" t="s">
        <v>37</v>
      </c>
      <c r="E28" s="34"/>
      <c r="F28" s="34"/>
      <c r="G28" s="34"/>
      <c r="H28" s="34"/>
      <c r="I28" s="150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7"/>
      <c r="J29" s="154"/>
      <c r="K29" s="154"/>
      <c r="L29" s="158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150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9"/>
      <c r="E31" s="159"/>
      <c r="F31" s="159"/>
      <c r="G31" s="159"/>
      <c r="H31" s="159"/>
      <c r="I31" s="160"/>
      <c r="J31" s="159"/>
      <c r="K31" s="159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61" t="s">
        <v>38</v>
      </c>
      <c r="E32" s="34"/>
      <c r="F32" s="34"/>
      <c r="G32" s="34"/>
      <c r="H32" s="34"/>
      <c r="I32" s="150"/>
      <c r="J32" s="162">
        <f>ROUND(J122,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9"/>
      <c r="E33" s="159"/>
      <c r="F33" s="159"/>
      <c r="G33" s="159"/>
      <c r="H33" s="159"/>
      <c r="I33" s="160"/>
      <c r="J33" s="159"/>
      <c r="K33" s="159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63" t="s">
        <v>40</v>
      </c>
      <c r="G34" s="34"/>
      <c r="H34" s="34"/>
      <c r="I34" s="164" t="s">
        <v>39</v>
      </c>
      <c r="J34" s="163" t="s">
        <v>41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65" t="s">
        <v>42</v>
      </c>
      <c r="E35" s="148" t="s">
        <v>43</v>
      </c>
      <c r="F35" s="166">
        <f>ROUND((SUM(BE122:BE142)),  2)</f>
        <v>0</v>
      </c>
      <c r="G35" s="34"/>
      <c r="H35" s="34"/>
      <c r="I35" s="167">
        <v>0.20999999999999999</v>
      </c>
      <c r="J35" s="166">
        <f>ROUND(((SUM(BE122:BE142))*I35),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8" t="s">
        <v>44</v>
      </c>
      <c r="F36" s="166">
        <f>ROUND((SUM(BF122:BF142)),  2)</f>
        <v>0</v>
      </c>
      <c r="G36" s="34"/>
      <c r="H36" s="34"/>
      <c r="I36" s="167">
        <v>0.14999999999999999</v>
      </c>
      <c r="J36" s="166">
        <f>ROUND(((SUM(BF122:BF142))*I36),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8" t="s">
        <v>45</v>
      </c>
      <c r="F37" s="166">
        <f>ROUND((SUM(BG122:BG142)),  2)</f>
        <v>0</v>
      </c>
      <c r="G37" s="34"/>
      <c r="H37" s="34"/>
      <c r="I37" s="167">
        <v>0.20999999999999999</v>
      </c>
      <c r="J37" s="166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8" t="s">
        <v>46</v>
      </c>
      <c r="F38" s="166">
        <f>ROUND((SUM(BH122:BH142)),  2)</f>
        <v>0</v>
      </c>
      <c r="G38" s="34"/>
      <c r="H38" s="34"/>
      <c r="I38" s="167">
        <v>0.14999999999999999</v>
      </c>
      <c r="J38" s="166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8" t="s">
        <v>47</v>
      </c>
      <c r="F39" s="166">
        <f>ROUND((SUM(BI122:BI142)),  2)</f>
        <v>0</v>
      </c>
      <c r="G39" s="34"/>
      <c r="H39" s="34"/>
      <c r="I39" s="167">
        <v>0</v>
      </c>
      <c r="J39" s="166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150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8"/>
      <c r="D41" s="169" t="s">
        <v>48</v>
      </c>
      <c r="E41" s="170"/>
      <c r="F41" s="170"/>
      <c r="G41" s="171" t="s">
        <v>49</v>
      </c>
      <c r="H41" s="172" t="s">
        <v>50</v>
      </c>
      <c r="I41" s="173"/>
      <c r="J41" s="174">
        <f>SUM(J32:J39)</f>
        <v>0</v>
      </c>
      <c r="K41" s="175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150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I43" s="142"/>
      <c r="L43" s="16"/>
    </row>
    <row r="44" s="1" customFormat="1" ht="14.4" customHeight="1">
      <c r="B44" s="16"/>
      <c r="I44" s="142"/>
      <c r="L44" s="16"/>
    </row>
    <row r="45" s="1" customFormat="1" ht="14.4" customHeight="1">
      <c r="B45" s="16"/>
      <c r="I45" s="142"/>
      <c r="L45" s="16"/>
    </row>
    <row r="46" s="1" customFormat="1" ht="14.4" customHeight="1">
      <c r="B46" s="16"/>
      <c r="I46" s="142"/>
      <c r="L46" s="16"/>
    </row>
    <row r="47" s="1" customFormat="1" ht="14.4" customHeight="1">
      <c r="B47" s="16"/>
      <c r="I47" s="142"/>
      <c r="L47" s="16"/>
    </row>
    <row r="48" s="1" customFormat="1" ht="14.4" customHeight="1">
      <c r="B48" s="16"/>
      <c r="I48" s="142"/>
      <c r="L48" s="16"/>
    </row>
    <row r="49" s="1" customFormat="1" ht="14.4" customHeight="1">
      <c r="B49" s="16"/>
      <c r="I49" s="142"/>
      <c r="L49" s="16"/>
    </row>
    <row r="50" s="2" customFormat="1" ht="14.4" customHeight="1">
      <c r="B50" s="59"/>
      <c r="D50" s="176" t="s">
        <v>51</v>
      </c>
      <c r="E50" s="177"/>
      <c r="F50" s="177"/>
      <c r="G50" s="176" t="s">
        <v>52</v>
      </c>
      <c r="H50" s="177"/>
      <c r="I50" s="178"/>
      <c r="J50" s="177"/>
      <c r="K50" s="177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9" t="s">
        <v>53</v>
      </c>
      <c r="E61" s="180"/>
      <c r="F61" s="181" t="s">
        <v>54</v>
      </c>
      <c r="G61" s="179" t="s">
        <v>53</v>
      </c>
      <c r="H61" s="180"/>
      <c r="I61" s="182"/>
      <c r="J61" s="183" t="s">
        <v>54</v>
      </c>
      <c r="K61" s="180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76" t="s">
        <v>55</v>
      </c>
      <c r="E65" s="184"/>
      <c r="F65" s="184"/>
      <c r="G65" s="176" t="s">
        <v>56</v>
      </c>
      <c r="H65" s="184"/>
      <c r="I65" s="185"/>
      <c r="J65" s="184"/>
      <c r="K65" s="18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9" t="s">
        <v>53</v>
      </c>
      <c r="E76" s="180"/>
      <c r="F76" s="181" t="s">
        <v>54</v>
      </c>
      <c r="G76" s="179" t="s">
        <v>53</v>
      </c>
      <c r="H76" s="180"/>
      <c r="I76" s="182"/>
      <c r="J76" s="183" t="s">
        <v>54</v>
      </c>
      <c r="K76" s="180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86"/>
      <c r="C77" s="187"/>
      <c r="D77" s="187"/>
      <c r="E77" s="187"/>
      <c r="F77" s="187"/>
      <c r="G77" s="187"/>
      <c r="H77" s="187"/>
      <c r="I77" s="188"/>
      <c r="J77" s="187"/>
      <c r="K77" s="187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89"/>
      <c r="C81" s="190"/>
      <c r="D81" s="190"/>
      <c r="E81" s="190"/>
      <c r="F81" s="190"/>
      <c r="G81" s="190"/>
      <c r="H81" s="190"/>
      <c r="I81" s="191"/>
      <c r="J81" s="190"/>
      <c r="K81" s="190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125</v>
      </c>
      <c r="D82" s="36"/>
      <c r="E82" s="36"/>
      <c r="F82" s="36"/>
      <c r="G82" s="36"/>
      <c r="H82" s="36"/>
      <c r="I82" s="150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150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150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92" t="str">
        <f>E7</f>
        <v>Pravidelná kontrola plynových zařízení v obvodu OŘ Praha</v>
      </c>
      <c r="F85" s="28"/>
      <c r="G85" s="28"/>
      <c r="H85" s="28"/>
      <c r="I85" s="150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121</v>
      </c>
      <c r="D86" s="18"/>
      <c r="E86" s="18"/>
      <c r="F86" s="18"/>
      <c r="G86" s="18"/>
      <c r="H86" s="18"/>
      <c r="I86" s="142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92" t="s">
        <v>487</v>
      </c>
      <c r="F87" s="36"/>
      <c r="G87" s="36"/>
      <c r="H87" s="36"/>
      <c r="I87" s="150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123</v>
      </c>
      <c r="D88" s="36"/>
      <c r="E88" s="36"/>
      <c r="F88" s="36"/>
      <c r="G88" s="36"/>
      <c r="H88" s="36"/>
      <c r="I88" s="150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002.1 - okr. Beroun</v>
      </c>
      <c r="F89" s="36"/>
      <c r="G89" s="36"/>
      <c r="H89" s="36"/>
      <c r="I89" s="150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150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okr. Beroun</v>
      </c>
      <c r="G91" s="36"/>
      <c r="H91" s="36"/>
      <c r="I91" s="152" t="s">
        <v>22</v>
      </c>
      <c r="J91" s="75" t="str">
        <f>IF(J14="","",J14)</f>
        <v>1. 6. 2020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150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>Správa železnic, státní organizace</v>
      </c>
      <c r="G93" s="36"/>
      <c r="H93" s="36"/>
      <c r="I93" s="152" t="s">
        <v>32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30</v>
      </c>
      <c r="D94" s="36"/>
      <c r="E94" s="36"/>
      <c r="F94" s="23" t="str">
        <f>IF(E20="","",E20)</f>
        <v>Vyplň údaj</v>
      </c>
      <c r="G94" s="36"/>
      <c r="H94" s="36"/>
      <c r="I94" s="152" t="s">
        <v>35</v>
      </c>
      <c r="J94" s="32" t="str">
        <f>E26</f>
        <v>L. Ulrich, DiS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150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93" t="s">
        <v>126</v>
      </c>
      <c r="D96" s="194"/>
      <c r="E96" s="194"/>
      <c r="F96" s="194"/>
      <c r="G96" s="194"/>
      <c r="H96" s="194"/>
      <c r="I96" s="195"/>
      <c r="J96" s="196" t="s">
        <v>127</v>
      </c>
      <c r="K96" s="194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150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97" t="s">
        <v>128</v>
      </c>
      <c r="D98" s="36"/>
      <c r="E98" s="36"/>
      <c r="F98" s="36"/>
      <c r="G98" s="36"/>
      <c r="H98" s="36"/>
      <c r="I98" s="150"/>
      <c r="J98" s="106">
        <f>J122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129</v>
      </c>
    </row>
    <row r="99" s="9" customFormat="1" ht="24.96" customHeight="1">
      <c r="A99" s="9"/>
      <c r="B99" s="198"/>
      <c r="C99" s="199"/>
      <c r="D99" s="200" t="s">
        <v>130</v>
      </c>
      <c r="E99" s="201"/>
      <c r="F99" s="201"/>
      <c r="G99" s="201"/>
      <c r="H99" s="201"/>
      <c r="I99" s="202"/>
      <c r="J99" s="203">
        <f>J123</f>
        <v>0</v>
      </c>
      <c r="K99" s="199"/>
      <c r="L99" s="20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98"/>
      <c r="C100" s="199"/>
      <c r="D100" s="200" t="s">
        <v>131</v>
      </c>
      <c r="E100" s="201"/>
      <c r="F100" s="201"/>
      <c r="G100" s="201"/>
      <c r="H100" s="201"/>
      <c r="I100" s="202"/>
      <c r="J100" s="203">
        <f>J126</f>
        <v>0</v>
      </c>
      <c r="K100" s="199"/>
      <c r="L100" s="20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4"/>
      <c r="B101" s="35"/>
      <c r="C101" s="36"/>
      <c r="D101" s="36"/>
      <c r="E101" s="36"/>
      <c r="F101" s="36"/>
      <c r="G101" s="36"/>
      <c r="H101" s="36"/>
      <c r="I101" s="150"/>
      <c r="J101" s="36"/>
      <c r="K101" s="36"/>
      <c r="L101" s="59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="2" customFormat="1" ht="6.96" customHeight="1">
      <c r="A102" s="34"/>
      <c r="B102" s="62"/>
      <c r="C102" s="63"/>
      <c r="D102" s="63"/>
      <c r="E102" s="63"/>
      <c r="F102" s="63"/>
      <c r="G102" s="63"/>
      <c r="H102" s="63"/>
      <c r="I102" s="188"/>
      <c r="J102" s="63"/>
      <c r="K102" s="63"/>
      <c r="L102" s="59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="2" customFormat="1" ht="6.96" customHeight="1">
      <c r="A106" s="34"/>
      <c r="B106" s="64"/>
      <c r="C106" s="65"/>
      <c r="D106" s="65"/>
      <c r="E106" s="65"/>
      <c r="F106" s="65"/>
      <c r="G106" s="65"/>
      <c r="H106" s="65"/>
      <c r="I106" s="191"/>
      <c r="J106" s="65"/>
      <c r="K106" s="65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24.96" customHeight="1">
      <c r="A107" s="34"/>
      <c r="B107" s="35"/>
      <c r="C107" s="19" t="s">
        <v>132</v>
      </c>
      <c r="D107" s="36"/>
      <c r="E107" s="36"/>
      <c r="F107" s="36"/>
      <c r="G107" s="36"/>
      <c r="H107" s="36"/>
      <c r="I107" s="150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6.96" customHeight="1">
      <c r="A108" s="34"/>
      <c r="B108" s="35"/>
      <c r="C108" s="36"/>
      <c r="D108" s="36"/>
      <c r="E108" s="36"/>
      <c r="F108" s="36"/>
      <c r="G108" s="36"/>
      <c r="H108" s="36"/>
      <c r="I108" s="150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16</v>
      </c>
      <c r="D109" s="36"/>
      <c r="E109" s="36"/>
      <c r="F109" s="36"/>
      <c r="G109" s="36"/>
      <c r="H109" s="36"/>
      <c r="I109" s="150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6.5" customHeight="1">
      <c r="A110" s="34"/>
      <c r="B110" s="35"/>
      <c r="C110" s="36"/>
      <c r="D110" s="36"/>
      <c r="E110" s="192" t="str">
        <f>E7</f>
        <v>Pravidelná kontrola plynových zařízení v obvodu OŘ Praha</v>
      </c>
      <c r="F110" s="28"/>
      <c r="G110" s="28"/>
      <c r="H110" s="28"/>
      <c r="I110" s="150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1" customFormat="1" ht="12" customHeight="1">
      <c r="B111" s="17"/>
      <c r="C111" s="28" t="s">
        <v>121</v>
      </c>
      <c r="D111" s="18"/>
      <c r="E111" s="18"/>
      <c r="F111" s="18"/>
      <c r="G111" s="18"/>
      <c r="H111" s="18"/>
      <c r="I111" s="142"/>
      <c r="J111" s="18"/>
      <c r="K111" s="18"/>
      <c r="L111" s="16"/>
    </row>
    <row r="112" s="2" customFormat="1" ht="16.5" customHeight="1">
      <c r="A112" s="34"/>
      <c r="B112" s="35"/>
      <c r="C112" s="36"/>
      <c r="D112" s="36"/>
      <c r="E112" s="192" t="s">
        <v>487</v>
      </c>
      <c r="F112" s="36"/>
      <c r="G112" s="36"/>
      <c r="H112" s="36"/>
      <c r="I112" s="150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2" customHeight="1">
      <c r="A113" s="34"/>
      <c r="B113" s="35"/>
      <c r="C113" s="28" t="s">
        <v>123</v>
      </c>
      <c r="D113" s="36"/>
      <c r="E113" s="36"/>
      <c r="F113" s="36"/>
      <c r="G113" s="36"/>
      <c r="H113" s="36"/>
      <c r="I113" s="150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6.5" customHeight="1">
      <c r="A114" s="34"/>
      <c r="B114" s="35"/>
      <c r="C114" s="36"/>
      <c r="D114" s="36"/>
      <c r="E114" s="72" t="str">
        <f>E11</f>
        <v>002.1 - okr. Beroun</v>
      </c>
      <c r="F114" s="36"/>
      <c r="G114" s="36"/>
      <c r="H114" s="36"/>
      <c r="I114" s="150"/>
      <c r="J114" s="36"/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150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2" customHeight="1">
      <c r="A116" s="34"/>
      <c r="B116" s="35"/>
      <c r="C116" s="28" t="s">
        <v>20</v>
      </c>
      <c r="D116" s="36"/>
      <c r="E116" s="36"/>
      <c r="F116" s="23" t="str">
        <f>F14</f>
        <v>okr. Beroun</v>
      </c>
      <c r="G116" s="36"/>
      <c r="H116" s="36"/>
      <c r="I116" s="152" t="s">
        <v>22</v>
      </c>
      <c r="J116" s="75" t="str">
        <f>IF(J14="","",J14)</f>
        <v>1. 6. 2020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6.96" customHeight="1">
      <c r="A117" s="34"/>
      <c r="B117" s="35"/>
      <c r="C117" s="36"/>
      <c r="D117" s="36"/>
      <c r="E117" s="36"/>
      <c r="F117" s="36"/>
      <c r="G117" s="36"/>
      <c r="H117" s="36"/>
      <c r="I117" s="150"/>
      <c r="J117" s="36"/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5.15" customHeight="1">
      <c r="A118" s="34"/>
      <c r="B118" s="35"/>
      <c r="C118" s="28" t="s">
        <v>24</v>
      </c>
      <c r="D118" s="36"/>
      <c r="E118" s="36"/>
      <c r="F118" s="23" t="str">
        <f>E17</f>
        <v>Správa železnic, státní organizace</v>
      </c>
      <c r="G118" s="36"/>
      <c r="H118" s="36"/>
      <c r="I118" s="152" t="s">
        <v>32</v>
      </c>
      <c r="J118" s="32" t="str">
        <f>E23</f>
        <v xml:space="preserve"> </v>
      </c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5.15" customHeight="1">
      <c r="A119" s="34"/>
      <c r="B119" s="35"/>
      <c r="C119" s="28" t="s">
        <v>30</v>
      </c>
      <c r="D119" s="36"/>
      <c r="E119" s="36"/>
      <c r="F119" s="23" t="str">
        <f>IF(E20="","",E20)</f>
        <v>Vyplň údaj</v>
      </c>
      <c r="G119" s="36"/>
      <c r="H119" s="36"/>
      <c r="I119" s="152" t="s">
        <v>35</v>
      </c>
      <c r="J119" s="32" t="str">
        <f>E26</f>
        <v>L. Ulrich, DiS</v>
      </c>
      <c r="K119" s="36"/>
      <c r="L119" s="59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0.32" customHeight="1">
      <c r="A120" s="34"/>
      <c r="B120" s="35"/>
      <c r="C120" s="36"/>
      <c r="D120" s="36"/>
      <c r="E120" s="36"/>
      <c r="F120" s="36"/>
      <c r="G120" s="36"/>
      <c r="H120" s="36"/>
      <c r="I120" s="150"/>
      <c r="J120" s="36"/>
      <c r="K120" s="36"/>
      <c r="L120" s="59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10" customFormat="1" ht="29.28" customHeight="1">
      <c r="A121" s="205"/>
      <c r="B121" s="206"/>
      <c r="C121" s="207" t="s">
        <v>133</v>
      </c>
      <c r="D121" s="208" t="s">
        <v>63</v>
      </c>
      <c r="E121" s="208" t="s">
        <v>59</v>
      </c>
      <c r="F121" s="208" t="s">
        <v>60</v>
      </c>
      <c r="G121" s="208" t="s">
        <v>134</v>
      </c>
      <c r="H121" s="208" t="s">
        <v>135</v>
      </c>
      <c r="I121" s="209" t="s">
        <v>136</v>
      </c>
      <c r="J121" s="210" t="s">
        <v>127</v>
      </c>
      <c r="K121" s="211" t="s">
        <v>137</v>
      </c>
      <c r="L121" s="212"/>
      <c r="M121" s="96" t="s">
        <v>1</v>
      </c>
      <c r="N121" s="97" t="s">
        <v>42</v>
      </c>
      <c r="O121" s="97" t="s">
        <v>138</v>
      </c>
      <c r="P121" s="97" t="s">
        <v>139</v>
      </c>
      <c r="Q121" s="97" t="s">
        <v>140</v>
      </c>
      <c r="R121" s="97" t="s">
        <v>141</v>
      </c>
      <c r="S121" s="97" t="s">
        <v>142</v>
      </c>
      <c r="T121" s="98" t="s">
        <v>143</v>
      </c>
      <c r="U121" s="205"/>
      <c r="V121" s="205"/>
      <c r="W121" s="205"/>
      <c r="X121" s="205"/>
      <c r="Y121" s="205"/>
      <c r="Z121" s="205"/>
      <c r="AA121" s="205"/>
      <c r="AB121" s="205"/>
      <c r="AC121" s="205"/>
      <c r="AD121" s="205"/>
      <c r="AE121" s="205"/>
    </row>
    <row r="122" s="2" customFormat="1" ht="22.8" customHeight="1">
      <c r="A122" s="34"/>
      <c r="B122" s="35"/>
      <c r="C122" s="103" t="s">
        <v>144</v>
      </c>
      <c r="D122" s="36"/>
      <c r="E122" s="36"/>
      <c r="F122" s="36"/>
      <c r="G122" s="36"/>
      <c r="H122" s="36"/>
      <c r="I122" s="150"/>
      <c r="J122" s="213">
        <f>BK122</f>
        <v>0</v>
      </c>
      <c r="K122" s="36"/>
      <c r="L122" s="40"/>
      <c r="M122" s="99"/>
      <c r="N122" s="214"/>
      <c r="O122" s="100"/>
      <c r="P122" s="215">
        <f>P123+P126</f>
        <v>0</v>
      </c>
      <c r="Q122" s="100"/>
      <c r="R122" s="215">
        <f>R123+R126</f>
        <v>0</v>
      </c>
      <c r="S122" s="100"/>
      <c r="T122" s="216">
        <f>T123+T126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77</v>
      </c>
      <c r="AU122" s="13" t="s">
        <v>129</v>
      </c>
      <c r="BK122" s="217">
        <f>BK123+BK126</f>
        <v>0</v>
      </c>
    </row>
    <row r="123" s="11" customFormat="1" ht="25.92" customHeight="1">
      <c r="A123" s="11"/>
      <c r="B123" s="218"/>
      <c r="C123" s="219"/>
      <c r="D123" s="220" t="s">
        <v>77</v>
      </c>
      <c r="E123" s="221" t="s">
        <v>145</v>
      </c>
      <c r="F123" s="221" t="s">
        <v>146</v>
      </c>
      <c r="G123" s="219"/>
      <c r="H123" s="219"/>
      <c r="I123" s="222"/>
      <c r="J123" s="223">
        <f>BK123</f>
        <v>0</v>
      </c>
      <c r="K123" s="219"/>
      <c r="L123" s="224"/>
      <c r="M123" s="225"/>
      <c r="N123" s="226"/>
      <c r="O123" s="226"/>
      <c r="P123" s="227">
        <f>SUM(P124:P125)</f>
        <v>0</v>
      </c>
      <c r="Q123" s="226"/>
      <c r="R123" s="227">
        <f>SUM(R124:R125)</f>
        <v>0</v>
      </c>
      <c r="S123" s="226"/>
      <c r="T123" s="228">
        <f>SUM(T124:T125)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229" t="s">
        <v>147</v>
      </c>
      <c r="AT123" s="230" t="s">
        <v>77</v>
      </c>
      <c r="AU123" s="230" t="s">
        <v>78</v>
      </c>
      <c r="AY123" s="229" t="s">
        <v>148</v>
      </c>
      <c r="BK123" s="231">
        <f>SUM(BK124:BK125)</f>
        <v>0</v>
      </c>
    </row>
    <row r="124" s="2" customFormat="1" ht="16.5" customHeight="1">
      <c r="A124" s="34"/>
      <c r="B124" s="35"/>
      <c r="C124" s="232" t="s">
        <v>85</v>
      </c>
      <c r="D124" s="232" t="s">
        <v>149</v>
      </c>
      <c r="E124" s="233" t="s">
        <v>150</v>
      </c>
      <c r="F124" s="234" t="s">
        <v>146</v>
      </c>
      <c r="G124" s="235" t="s">
        <v>1</v>
      </c>
      <c r="H124" s="236">
        <v>0</v>
      </c>
      <c r="I124" s="237"/>
      <c r="J124" s="238">
        <f>ROUND(I124*H124,2)</f>
        <v>0</v>
      </c>
      <c r="K124" s="239"/>
      <c r="L124" s="40"/>
      <c r="M124" s="240" t="s">
        <v>1</v>
      </c>
      <c r="N124" s="241" t="s">
        <v>43</v>
      </c>
      <c r="O124" s="87"/>
      <c r="P124" s="242">
        <f>O124*H124</f>
        <v>0</v>
      </c>
      <c r="Q124" s="242">
        <v>0</v>
      </c>
      <c r="R124" s="242">
        <f>Q124*H124</f>
        <v>0</v>
      </c>
      <c r="S124" s="242">
        <v>0</v>
      </c>
      <c r="T124" s="243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44" t="s">
        <v>151</v>
      </c>
      <c r="AT124" s="244" t="s">
        <v>149</v>
      </c>
      <c r="AU124" s="244" t="s">
        <v>85</v>
      </c>
      <c r="AY124" s="13" t="s">
        <v>148</v>
      </c>
      <c r="BE124" s="245">
        <f>IF(N124="základní",J124,0)</f>
        <v>0</v>
      </c>
      <c r="BF124" s="245">
        <f>IF(N124="snížená",J124,0)</f>
        <v>0</v>
      </c>
      <c r="BG124" s="245">
        <f>IF(N124="zákl. přenesená",J124,0)</f>
        <v>0</v>
      </c>
      <c r="BH124" s="245">
        <f>IF(N124="sníž. přenesená",J124,0)</f>
        <v>0</v>
      </c>
      <c r="BI124" s="245">
        <f>IF(N124="nulová",J124,0)</f>
        <v>0</v>
      </c>
      <c r="BJ124" s="13" t="s">
        <v>85</v>
      </c>
      <c r="BK124" s="245">
        <f>ROUND(I124*H124,2)</f>
        <v>0</v>
      </c>
      <c r="BL124" s="13" t="s">
        <v>151</v>
      </c>
      <c r="BM124" s="244" t="s">
        <v>489</v>
      </c>
    </row>
    <row r="125" s="2" customFormat="1">
      <c r="A125" s="34"/>
      <c r="B125" s="35"/>
      <c r="C125" s="36"/>
      <c r="D125" s="246" t="s">
        <v>153</v>
      </c>
      <c r="E125" s="36"/>
      <c r="F125" s="247" t="s">
        <v>154</v>
      </c>
      <c r="G125" s="36"/>
      <c r="H125" s="36"/>
      <c r="I125" s="150"/>
      <c r="J125" s="36"/>
      <c r="K125" s="36"/>
      <c r="L125" s="40"/>
      <c r="M125" s="248"/>
      <c r="N125" s="249"/>
      <c r="O125" s="87"/>
      <c r="P125" s="87"/>
      <c r="Q125" s="87"/>
      <c r="R125" s="87"/>
      <c r="S125" s="87"/>
      <c r="T125" s="88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3" t="s">
        <v>153</v>
      </c>
      <c r="AU125" s="13" t="s">
        <v>85</v>
      </c>
    </row>
    <row r="126" s="11" customFormat="1" ht="25.92" customHeight="1">
      <c r="A126" s="11"/>
      <c r="B126" s="218"/>
      <c r="C126" s="219"/>
      <c r="D126" s="220" t="s">
        <v>77</v>
      </c>
      <c r="E126" s="221" t="s">
        <v>155</v>
      </c>
      <c r="F126" s="221" t="s">
        <v>156</v>
      </c>
      <c r="G126" s="219"/>
      <c r="H126" s="219"/>
      <c r="I126" s="222"/>
      <c r="J126" s="223">
        <f>BK126</f>
        <v>0</v>
      </c>
      <c r="K126" s="219"/>
      <c r="L126" s="224"/>
      <c r="M126" s="225"/>
      <c r="N126" s="226"/>
      <c r="O126" s="226"/>
      <c r="P126" s="227">
        <f>SUM(P127:P142)</f>
        <v>0</v>
      </c>
      <c r="Q126" s="226"/>
      <c r="R126" s="227">
        <f>SUM(R127:R142)</f>
        <v>0</v>
      </c>
      <c r="S126" s="226"/>
      <c r="T126" s="228">
        <f>SUM(T127:T142)</f>
        <v>0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29" t="s">
        <v>157</v>
      </c>
      <c r="AT126" s="230" t="s">
        <v>77</v>
      </c>
      <c r="AU126" s="230" t="s">
        <v>78</v>
      </c>
      <c r="AY126" s="229" t="s">
        <v>148</v>
      </c>
      <c r="BK126" s="231">
        <f>SUM(BK127:BK142)</f>
        <v>0</v>
      </c>
    </row>
    <row r="127" s="2" customFormat="1" ht="55.5" customHeight="1">
      <c r="A127" s="34"/>
      <c r="B127" s="35"/>
      <c r="C127" s="232" t="s">
        <v>87</v>
      </c>
      <c r="D127" s="232" t="s">
        <v>149</v>
      </c>
      <c r="E127" s="233" t="s">
        <v>490</v>
      </c>
      <c r="F127" s="234" t="s">
        <v>491</v>
      </c>
      <c r="G127" s="235" t="s">
        <v>160</v>
      </c>
      <c r="H127" s="236">
        <v>1</v>
      </c>
      <c r="I127" s="237"/>
      <c r="J127" s="238">
        <f>ROUND(I127*H127,2)</f>
        <v>0</v>
      </c>
      <c r="K127" s="239"/>
      <c r="L127" s="40"/>
      <c r="M127" s="240" t="s">
        <v>1</v>
      </c>
      <c r="N127" s="241" t="s">
        <v>43</v>
      </c>
      <c r="O127" s="87"/>
      <c r="P127" s="242">
        <f>O127*H127</f>
        <v>0</v>
      </c>
      <c r="Q127" s="242">
        <v>0</v>
      </c>
      <c r="R127" s="242">
        <f>Q127*H127</f>
        <v>0</v>
      </c>
      <c r="S127" s="242">
        <v>0</v>
      </c>
      <c r="T127" s="243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44" t="s">
        <v>147</v>
      </c>
      <c r="AT127" s="244" t="s">
        <v>149</v>
      </c>
      <c r="AU127" s="244" t="s">
        <v>85</v>
      </c>
      <c r="AY127" s="13" t="s">
        <v>148</v>
      </c>
      <c r="BE127" s="245">
        <f>IF(N127="základní",J127,0)</f>
        <v>0</v>
      </c>
      <c r="BF127" s="245">
        <f>IF(N127="snížená",J127,0)</f>
        <v>0</v>
      </c>
      <c r="BG127" s="245">
        <f>IF(N127="zákl. přenesená",J127,0)</f>
        <v>0</v>
      </c>
      <c r="BH127" s="245">
        <f>IF(N127="sníž. přenesená",J127,0)</f>
        <v>0</v>
      </c>
      <c r="BI127" s="245">
        <f>IF(N127="nulová",J127,0)</f>
        <v>0</v>
      </c>
      <c r="BJ127" s="13" t="s">
        <v>85</v>
      </c>
      <c r="BK127" s="245">
        <f>ROUND(I127*H127,2)</f>
        <v>0</v>
      </c>
      <c r="BL127" s="13" t="s">
        <v>147</v>
      </c>
      <c r="BM127" s="244" t="s">
        <v>87</v>
      </c>
    </row>
    <row r="128" s="2" customFormat="1" ht="55.5" customHeight="1">
      <c r="A128" s="34"/>
      <c r="B128" s="35"/>
      <c r="C128" s="232" t="s">
        <v>157</v>
      </c>
      <c r="D128" s="232" t="s">
        <v>149</v>
      </c>
      <c r="E128" s="233" t="s">
        <v>492</v>
      </c>
      <c r="F128" s="234" t="s">
        <v>493</v>
      </c>
      <c r="G128" s="235" t="s">
        <v>160</v>
      </c>
      <c r="H128" s="236">
        <v>1</v>
      </c>
      <c r="I128" s="237"/>
      <c r="J128" s="238">
        <f>ROUND(I128*H128,2)</f>
        <v>0</v>
      </c>
      <c r="K128" s="239"/>
      <c r="L128" s="40"/>
      <c r="M128" s="240" t="s">
        <v>1</v>
      </c>
      <c r="N128" s="241" t="s">
        <v>43</v>
      </c>
      <c r="O128" s="87"/>
      <c r="P128" s="242">
        <f>O128*H128</f>
        <v>0</v>
      </c>
      <c r="Q128" s="242">
        <v>0</v>
      </c>
      <c r="R128" s="242">
        <f>Q128*H128</f>
        <v>0</v>
      </c>
      <c r="S128" s="242">
        <v>0</v>
      </c>
      <c r="T128" s="243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44" t="s">
        <v>147</v>
      </c>
      <c r="AT128" s="244" t="s">
        <v>149</v>
      </c>
      <c r="AU128" s="244" t="s">
        <v>85</v>
      </c>
      <c r="AY128" s="13" t="s">
        <v>148</v>
      </c>
      <c r="BE128" s="245">
        <f>IF(N128="základní",J128,0)</f>
        <v>0</v>
      </c>
      <c r="BF128" s="245">
        <f>IF(N128="snížená",J128,0)</f>
        <v>0</v>
      </c>
      <c r="BG128" s="245">
        <f>IF(N128="zákl. přenesená",J128,0)</f>
        <v>0</v>
      </c>
      <c r="BH128" s="245">
        <f>IF(N128="sníž. přenesená",J128,0)</f>
        <v>0</v>
      </c>
      <c r="BI128" s="245">
        <f>IF(N128="nulová",J128,0)</f>
        <v>0</v>
      </c>
      <c r="BJ128" s="13" t="s">
        <v>85</v>
      </c>
      <c r="BK128" s="245">
        <f>ROUND(I128*H128,2)</f>
        <v>0</v>
      </c>
      <c r="BL128" s="13" t="s">
        <v>147</v>
      </c>
      <c r="BM128" s="244" t="s">
        <v>147</v>
      </c>
    </row>
    <row r="129" s="2" customFormat="1" ht="55.5" customHeight="1">
      <c r="A129" s="34"/>
      <c r="B129" s="35"/>
      <c r="C129" s="232" t="s">
        <v>147</v>
      </c>
      <c r="D129" s="232" t="s">
        <v>149</v>
      </c>
      <c r="E129" s="233" t="s">
        <v>494</v>
      </c>
      <c r="F129" s="234" t="s">
        <v>495</v>
      </c>
      <c r="G129" s="235" t="s">
        <v>160</v>
      </c>
      <c r="H129" s="236">
        <v>1</v>
      </c>
      <c r="I129" s="237"/>
      <c r="J129" s="238">
        <f>ROUND(I129*H129,2)</f>
        <v>0</v>
      </c>
      <c r="K129" s="239"/>
      <c r="L129" s="40"/>
      <c r="M129" s="240" t="s">
        <v>1</v>
      </c>
      <c r="N129" s="241" t="s">
        <v>43</v>
      </c>
      <c r="O129" s="87"/>
      <c r="P129" s="242">
        <f>O129*H129</f>
        <v>0</v>
      </c>
      <c r="Q129" s="242">
        <v>0</v>
      </c>
      <c r="R129" s="242">
        <f>Q129*H129</f>
        <v>0</v>
      </c>
      <c r="S129" s="242">
        <v>0</v>
      </c>
      <c r="T129" s="243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44" t="s">
        <v>147</v>
      </c>
      <c r="AT129" s="244" t="s">
        <v>149</v>
      </c>
      <c r="AU129" s="244" t="s">
        <v>85</v>
      </c>
      <c r="AY129" s="13" t="s">
        <v>148</v>
      </c>
      <c r="BE129" s="245">
        <f>IF(N129="základní",J129,0)</f>
        <v>0</v>
      </c>
      <c r="BF129" s="245">
        <f>IF(N129="snížená",J129,0)</f>
        <v>0</v>
      </c>
      <c r="BG129" s="245">
        <f>IF(N129="zákl. přenesená",J129,0)</f>
        <v>0</v>
      </c>
      <c r="BH129" s="245">
        <f>IF(N129="sníž. přenesená",J129,0)</f>
        <v>0</v>
      </c>
      <c r="BI129" s="245">
        <f>IF(N129="nulová",J129,0)</f>
        <v>0</v>
      </c>
      <c r="BJ129" s="13" t="s">
        <v>85</v>
      </c>
      <c r="BK129" s="245">
        <f>ROUND(I129*H129,2)</f>
        <v>0</v>
      </c>
      <c r="BL129" s="13" t="s">
        <v>147</v>
      </c>
      <c r="BM129" s="244" t="s">
        <v>165</v>
      </c>
    </row>
    <row r="130" s="2" customFormat="1" ht="55.5" customHeight="1">
      <c r="A130" s="34"/>
      <c r="B130" s="35"/>
      <c r="C130" s="232" t="s">
        <v>166</v>
      </c>
      <c r="D130" s="232" t="s">
        <v>149</v>
      </c>
      <c r="E130" s="233" t="s">
        <v>496</v>
      </c>
      <c r="F130" s="234" t="s">
        <v>497</v>
      </c>
      <c r="G130" s="235" t="s">
        <v>160</v>
      </c>
      <c r="H130" s="236">
        <v>1</v>
      </c>
      <c r="I130" s="237"/>
      <c r="J130" s="238">
        <f>ROUND(I130*H130,2)</f>
        <v>0</v>
      </c>
      <c r="K130" s="239"/>
      <c r="L130" s="40"/>
      <c r="M130" s="240" t="s">
        <v>1</v>
      </c>
      <c r="N130" s="241" t="s">
        <v>43</v>
      </c>
      <c r="O130" s="87"/>
      <c r="P130" s="242">
        <f>O130*H130</f>
        <v>0</v>
      </c>
      <c r="Q130" s="242">
        <v>0</v>
      </c>
      <c r="R130" s="242">
        <f>Q130*H130</f>
        <v>0</v>
      </c>
      <c r="S130" s="242">
        <v>0</v>
      </c>
      <c r="T130" s="243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44" t="s">
        <v>147</v>
      </c>
      <c r="AT130" s="244" t="s">
        <v>149</v>
      </c>
      <c r="AU130" s="244" t="s">
        <v>85</v>
      </c>
      <c r="AY130" s="13" t="s">
        <v>148</v>
      </c>
      <c r="BE130" s="245">
        <f>IF(N130="základní",J130,0)</f>
        <v>0</v>
      </c>
      <c r="BF130" s="245">
        <f>IF(N130="snížená",J130,0)</f>
        <v>0</v>
      </c>
      <c r="BG130" s="245">
        <f>IF(N130="zákl. přenesená",J130,0)</f>
        <v>0</v>
      </c>
      <c r="BH130" s="245">
        <f>IF(N130="sníž. přenesená",J130,0)</f>
        <v>0</v>
      </c>
      <c r="BI130" s="245">
        <f>IF(N130="nulová",J130,0)</f>
        <v>0</v>
      </c>
      <c r="BJ130" s="13" t="s">
        <v>85</v>
      </c>
      <c r="BK130" s="245">
        <f>ROUND(I130*H130,2)</f>
        <v>0</v>
      </c>
      <c r="BL130" s="13" t="s">
        <v>147</v>
      </c>
      <c r="BM130" s="244" t="s">
        <v>167</v>
      </c>
    </row>
    <row r="131" s="2" customFormat="1" ht="55.5" customHeight="1">
      <c r="A131" s="34"/>
      <c r="B131" s="35"/>
      <c r="C131" s="232" t="s">
        <v>165</v>
      </c>
      <c r="D131" s="232" t="s">
        <v>149</v>
      </c>
      <c r="E131" s="233" t="s">
        <v>498</v>
      </c>
      <c r="F131" s="234" t="s">
        <v>499</v>
      </c>
      <c r="G131" s="235" t="s">
        <v>160</v>
      </c>
      <c r="H131" s="236">
        <v>1</v>
      </c>
      <c r="I131" s="237"/>
      <c r="J131" s="238">
        <f>ROUND(I131*H131,2)</f>
        <v>0</v>
      </c>
      <c r="K131" s="239"/>
      <c r="L131" s="40"/>
      <c r="M131" s="240" t="s">
        <v>1</v>
      </c>
      <c r="N131" s="241" t="s">
        <v>43</v>
      </c>
      <c r="O131" s="87"/>
      <c r="P131" s="242">
        <f>O131*H131</f>
        <v>0</v>
      </c>
      <c r="Q131" s="242">
        <v>0</v>
      </c>
      <c r="R131" s="242">
        <f>Q131*H131</f>
        <v>0</v>
      </c>
      <c r="S131" s="242">
        <v>0</v>
      </c>
      <c r="T131" s="243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44" t="s">
        <v>147</v>
      </c>
      <c r="AT131" s="244" t="s">
        <v>149</v>
      </c>
      <c r="AU131" s="244" t="s">
        <v>85</v>
      </c>
      <c r="AY131" s="13" t="s">
        <v>148</v>
      </c>
      <c r="BE131" s="245">
        <f>IF(N131="základní",J131,0)</f>
        <v>0</v>
      </c>
      <c r="BF131" s="245">
        <f>IF(N131="snížená",J131,0)</f>
        <v>0</v>
      </c>
      <c r="BG131" s="245">
        <f>IF(N131="zákl. přenesená",J131,0)</f>
        <v>0</v>
      </c>
      <c r="BH131" s="245">
        <f>IF(N131="sníž. přenesená",J131,0)</f>
        <v>0</v>
      </c>
      <c r="BI131" s="245">
        <f>IF(N131="nulová",J131,0)</f>
        <v>0</v>
      </c>
      <c r="BJ131" s="13" t="s">
        <v>85</v>
      </c>
      <c r="BK131" s="245">
        <f>ROUND(I131*H131,2)</f>
        <v>0</v>
      </c>
      <c r="BL131" s="13" t="s">
        <v>147</v>
      </c>
      <c r="BM131" s="244" t="s">
        <v>168</v>
      </c>
    </row>
    <row r="132" s="2" customFormat="1" ht="44.25" customHeight="1">
      <c r="A132" s="34"/>
      <c r="B132" s="35"/>
      <c r="C132" s="232" t="s">
        <v>169</v>
      </c>
      <c r="D132" s="232" t="s">
        <v>149</v>
      </c>
      <c r="E132" s="233" t="s">
        <v>500</v>
      </c>
      <c r="F132" s="234" t="s">
        <v>501</v>
      </c>
      <c r="G132" s="235" t="s">
        <v>160</v>
      </c>
      <c r="H132" s="236">
        <v>1</v>
      </c>
      <c r="I132" s="237"/>
      <c r="J132" s="238">
        <f>ROUND(I132*H132,2)</f>
        <v>0</v>
      </c>
      <c r="K132" s="239"/>
      <c r="L132" s="40"/>
      <c r="M132" s="240" t="s">
        <v>1</v>
      </c>
      <c r="N132" s="241" t="s">
        <v>43</v>
      </c>
      <c r="O132" s="87"/>
      <c r="P132" s="242">
        <f>O132*H132</f>
        <v>0</v>
      </c>
      <c r="Q132" s="242">
        <v>0</v>
      </c>
      <c r="R132" s="242">
        <f>Q132*H132</f>
        <v>0</v>
      </c>
      <c r="S132" s="242">
        <v>0</v>
      </c>
      <c r="T132" s="243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44" t="s">
        <v>147</v>
      </c>
      <c r="AT132" s="244" t="s">
        <v>149</v>
      </c>
      <c r="AU132" s="244" t="s">
        <v>85</v>
      </c>
      <c r="AY132" s="13" t="s">
        <v>148</v>
      </c>
      <c r="BE132" s="245">
        <f>IF(N132="základní",J132,0)</f>
        <v>0</v>
      </c>
      <c r="BF132" s="245">
        <f>IF(N132="snížená",J132,0)</f>
        <v>0</v>
      </c>
      <c r="BG132" s="245">
        <f>IF(N132="zákl. přenesená",J132,0)</f>
        <v>0</v>
      </c>
      <c r="BH132" s="245">
        <f>IF(N132="sníž. přenesená",J132,0)</f>
        <v>0</v>
      </c>
      <c r="BI132" s="245">
        <f>IF(N132="nulová",J132,0)</f>
        <v>0</v>
      </c>
      <c r="BJ132" s="13" t="s">
        <v>85</v>
      </c>
      <c r="BK132" s="245">
        <f>ROUND(I132*H132,2)</f>
        <v>0</v>
      </c>
      <c r="BL132" s="13" t="s">
        <v>147</v>
      </c>
      <c r="BM132" s="244" t="s">
        <v>172</v>
      </c>
    </row>
    <row r="133" s="2" customFormat="1" ht="55.5" customHeight="1">
      <c r="A133" s="34"/>
      <c r="B133" s="35"/>
      <c r="C133" s="232" t="s">
        <v>167</v>
      </c>
      <c r="D133" s="232" t="s">
        <v>149</v>
      </c>
      <c r="E133" s="233" t="s">
        <v>502</v>
      </c>
      <c r="F133" s="234" t="s">
        <v>503</v>
      </c>
      <c r="G133" s="235" t="s">
        <v>160</v>
      </c>
      <c r="H133" s="236">
        <v>1</v>
      </c>
      <c r="I133" s="237"/>
      <c r="J133" s="238">
        <f>ROUND(I133*H133,2)</f>
        <v>0</v>
      </c>
      <c r="K133" s="239"/>
      <c r="L133" s="40"/>
      <c r="M133" s="240" t="s">
        <v>1</v>
      </c>
      <c r="N133" s="241" t="s">
        <v>43</v>
      </c>
      <c r="O133" s="87"/>
      <c r="P133" s="242">
        <f>O133*H133</f>
        <v>0</v>
      </c>
      <c r="Q133" s="242">
        <v>0</v>
      </c>
      <c r="R133" s="242">
        <f>Q133*H133</f>
        <v>0</v>
      </c>
      <c r="S133" s="242">
        <v>0</v>
      </c>
      <c r="T133" s="243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44" t="s">
        <v>147</v>
      </c>
      <c r="AT133" s="244" t="s">
        <v>149</v>
      </c>
      <c r="AU133" s="244" t="s">
        <v>85</v>
      </c>
      <c r="AY133" s="13" t="s">
        <v>148</v>
      </c>
      <c r="BE133" s="245">
        <f>IF(N133="základní",J133,0)</f>
        <v>0</v>
      </c>
      <c r="BF133" s="245">
        <f>IF(N133="snížená",J133,0)</f>
        <v>0</v>
      </c>
      <c r="BG133" s="245">
        <f>IF(N133="zákl. přenesená",J133,0)</f>
        <v>0</v>
      </c>
      <c r="BH133" s="245">
        <f>IF(N133="sníž. přenesená",J133,0)</f>
        <v>0</v>
      </c>
      <c r="BI133" s="245">
        <f>IF(N133="nulová",J133,0)</f>
        <v>0</v>
      </c>
      <c r="BJ133" s="13" t="s">
        <v>85</v>
      </c>
      <c r="BK133" s="245">
        <f>ROUND(I133*H133,2)</f>
        <v>0</v>
      </c>
      <c r="BL133" s="13" t="s">
        <v>147</v>
      </c>
      <c r="BM133" s="244" t="s">
        <v>173</v>
      </c>
    </row>
    <row r="134" s="2" customFormat="1" ht="55.5" customHeight="1">
      <c r="A134" s="34"/>
      <c r="B134" s="35"/>
      <c r="C134" s="232" t="s">
        <v>174</v>
      </c>
      <c r="D134" s="232" t="s">
        <v>149</v>
      </c>
      <c r="E134" s="233" t="s">
        <v>504</v>
      </c>
      <c r="F134" s="234" t="s">
        <v>505</v>
      </c>
      <c r="G134" s="235" t="s">
        <v>160</v>
      </c>
      <c r="H134" s="236">
        <v>1</v>
      </c>
      <c r="I134" s="237"/>
      <c r="J134" s="238">
        <f>ROUND(I134*H134,2)</f>
        <v>0</v>
      </c>
      <c r="K134" s="239"/>
      <c r="L134" s="40"/>
      <c r="M134" s="240" t="s">
        <v>1</v>
      </c>
      <c r="N134" s="241" t="s">
        <v>43</v>
      </c>
      <c r="O134" s="87"/>
      <c r="P134" s="242">
        <f>O134*H134</f>
        <v>0</v>
      </c>
      <c r="Q134" s="242">
        <v>0</v>
      </c>
      <c r="R134" s="242">
        <f>Q134*H134</f>
        <v>0</v>
      </c>
      <c r="S134" s="242">
        <v>0</v>
      </c>
      <c r="T134" s="243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44" t="s">
        <v>147</v>
      </c>
      <c r="AT134" s="244" t="s">
        <v>149</v>
      </c>
      <c r="AU134" s="244" t="s">
        <v>85</v>
      </c>
      <c r="AY134" s="13" t="s">
        <v>148</v>
      </c>
      <c r="BE134" s="245">
        <f>IF(N134="základní",J134,0)</f>
        <v>0</v>
      </c>
      <c r="BF134" s="245">
        <f>IF(N134="snížená",J134,0)</f>
        <v>0</v>
      </c>
      <c r="BG134" s="245">
        <f>IF(N134="zákl. přenesená",J134,0)</f>
        <v>0</v>
      </c>
      <c r="BH134" s="245">
        <f>IF(N134="sníž. přenesená",J134,0)</f>
        <v>0</v>
      </c>
      <c r="BI134" s="245">
        <f>IF(N134="nulová",J134,0)</f>
        <v>0</v>
      </c>
      <c r="BJ134" s="13" t="s">
        <v>85</v>
      </c>
      <c r="BK134" s="245">
        <f>ROUND(I134*H134,2)</f>
        <v>0</v>
      </c>
      <c r="BL134" s="13" t="s">
        <v>147</v>
      </c>
      <c r="BM134" s="244" t="s">
        <v>177</v>
      </c>
    </row>
    <row r="135" s="2" customFormat="1" ht="44.25" customHeight="1">
      <c r="A135" s="34"/>
      <c r="B135" s="35"/>
      <c r="C135" s="232" t="s">
        <v>168</v>
      </c>
      <c r="D135" s="232" t="s">
        <v>149</v>
      </c>
      <c r="E135" s="233" t="s">
        <v>506</v>
      </c>
      <c r="F135" s="234" t="s">
        <v>507</v>
      </c>
      <c r="G135" s="235" t="s">
        <v>160</v>
      </c>
      <c r="H135" s="236">
        <v>1</v>
      </c>
      <c r="I135" s="237"/>
      <c r="J135" s="238">
        <f>ROUND(I135*H135,2)</f>
        <v>0</v>
      </c>
      <c r="K135" s="239"/>
      <c r="L135" s="40"/>
      <c r="M135" s="240" t="s">
        <v>1</v>
      </c>
      <c r="N135" s="241" t="s">
        <v>43</v>
      </c>
      <c r="O135" s="87"/>
      <c r="P135" s="242">
        <f>O135*H135</f>
        <v>0</v>
      </c>
      <c r="Q135" s="242">
        <v>0</v>
      </c>
      <c r="R135" s="242">
        <f>Q135*H135</f>
        <v>0</v>
      </c>
      <c r="S135" s="242">
        <v>0</v>
      </c>
      <c r="T135" s="243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44" t="s">
        <v>147</v>
      </c>
      <c r="AT135" s="244" t="s">
        <v>149</v>
      </c>
      <c r="AU135" s="244" t="s">
        <v>85</v>
      </c>
      <c r="AY135" s="13" t="s">
        <v>148</v>
      </c>
      <c r="BE135" s="245">
        <f>IF(N135="základní",J135,0)</f>
        <v>0</v>
      </c>
      <c r="BF135" s="245">
        <f>IF(N135="snížená",J135,0)</f>
        <v>0</v>
      </c>
      <c r="BG135" s="245">
        <f>IF(N135="zákl. přenesená",J135,0)</f>
        <v>0</v>
      </c>
      <c r="BH135" s="245">
        <f>IF(N135="sníž. přenesená",J135,0)</f>
        <v>0</v>
      </c>
      <c r="BI135" s="245">
        <f>IF(N135="nulová",J135,0)</f>
        <v>0</v>
      </c>
      <c r="BJ135" s="13" t="s">
        <v>85</v>
      </c>
      <c r="BK135" s="245">
        <f>ROUND(I135*H135,2)</f>
        <v>0</v>
      </c>
      <c r="BL135" s="13" t="s">
        <v>147</v>
      </c>
      <c r="BM135" s="244" t="s">
        <v>178</v>
      </c>
    </row>
    <row r="136" s="2" customFormat="1" ht="44.25" customHeight="1">
      <c r="A136" s="34"/>
      <c r="B136" s="35"/>
      <c r="C136" s="232" t="s">
        <v>179</v>
      </c>
      <c r="D136" s="232" t="s">
        <v>149</v>
      </c>
      <c r="E136" s="233" t="s">
        <v>508</v>
      </c>
      <c r="F136" s="234" t="s">
        <v>509</v>
      </c>
      <c r="G136" s="235" t="s">
        <v>160</v>
      </c>
      <c r="H136" s="236">
        <v>1</v>
      </c>
      <c r="I136" s="237"/>
      <c r="J136" s="238">
        <f>ROUND(I136*H136,2)</f>
        <v>0</v>
      </c>
      <c r="K136" s="239"/>
      <c r="L136" s="40"/>
      <c r="M136" s="240" t="s">
        <v>1</v>
      </c>
      <c r="N136" s="241" t="s">
        <v>43</v>
      </c>
      <c r="O136" s="87"/>
      <c r="P136" s="242">
        <f>O136*H136</f>
        <v>0</v>
      </c>
      <c r="Q136" s="242">
        <v>0</v>
      </c>
      <c r="R136" s="242">
        <f>Q136*H136</f>
        <v>0</v>
      </c>
      <c r="S136" s="242">
        <v>0</v>
      </c>
      <c r="T136" s="243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44" t="s">
        <v>147</v>
      </c>
      <c r="AT136" s="244" t="s">
        <v>149</v>
      </c>
      <c r="AU136" s="244" t="s">
        <v>85</v>
      </c>
      <c r="AY136" s="13" t="s">
        <v>148</v>
      </c>
      <c r="BE136" s="245">
        <f>IF(N136="základní",J136,0)</f>
        <v>0</v>
      </c>
      <c r="BF136" s="245">
        <f>IF(N136="snížená",J136,0)</f>
        <v>0</v>
      </c>
      <c r="BG136" s="245">
        <f>IF(N136="zákl. přenesená",J136,0)</f>
        <v>0</v>
      </c>
      <c r="BH136" s="245">
        <f>IF(N136="sníž. přenesená",J136,0)</f>
        <v>0</v>
      </c>
      <c r="BI136" s="245">
        <f>IF(N136="nulová",J136,0)</f>
        <v>0</v>
      </c>
      <c r="BJ136" s="13" t="s">
        <v>85</v>
      </c>
      <c r="BK136" s="245">
        <f>ROUND(I136*H136,2)</f>
        <v>0</v>
      </c>
      <c r="BL136" s="13" t="s">
        <v>147</v>
      </c>
      <c r="BM136" s="244" t="s">
        <v>182</v>
      </c>
    </row>
    <row r="137" s="2" customFormat="1" ht="44.25" customHeight="1">
      <c r="A137" s="34"/>
      <c r="B137" s="35"/>
      <c r="C137" s="232" t="s">
        <v>172</v>
      </c>
      <c r="D137" s="232" t="s">
        <v>149</v>
      </c>
      <c r="E137" s="233" t="s">
        <v>510</v>
      </c>
      <c r="F137" s="234" t="s">
        <v>511</v>
      </c>
      <c r="G137" s="235" t="s">
        <v>160</v>
      </c>
      <c r="H137" s="236">
        <v>3</v>
      </c>
      <c r="I137" s="237"/>
      <c r="J137" s="238">
        <f>ROUND(I137*H137,2)</f>
        <v>0</v>
      </c>
      <c r="K137" s="239"/>
      <c r="L137" s="40"/>
      <c r="M137" s="240" t="s">
        <v>1</v>
      </c>
      <c r="N137" s="241" t="s">
        <v>43</v>
      </c>
      <c r="O137" s="87"/>
      <c r="P137" s="242">
        <f>O137*H137</f>
        <v>0</v>
      </c>
      <c r="Q137" s="242">
        <v>0</v>
      </c>
      <c r="R137" s="242">
        <f>Q137*H137</f>
        <v>0</v>
      </c>
      <c r="S137" s="242">
        <v>0</v>
      </c>
      <c r="T137" s="243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44" t="s">
        <v>147</v>
      </c>
      <c r="AT137" s="244" t="s">
        <v>149</v>
      </c>
      <c r="AU137" s="244" t="s">
        <v>85</v>
      </c>
      <c r="AY137" s="13" t="s">
        <v>148</v>
      </c>
      <c r="BE137" s="245">
        <f>IF(N137="základní",J137,0)</f>
        <v>0</v>
      </c>
      <c r="BF137" s="245">
        <f>IF(N137="snížená",J137,0)</f>
        <v>0</v>
      </c>
      <c r="BG137" s="245">
        <f>IF(N137="zákl. přenesená",J137,0)</f>
        <v>0</v>
      </c>
      <c r="BH137" s="245">
        <f>IF(N137="sníž. přenesená",J137,0)</f>
        <v>0</v>
      </c>
      <c r="BI137" s="245">
        <f>IF(N137="nulová",J137,0)</f>
        <v>0</v>
      </c>
      <c r="BJ137" s="13" t="s">
        <v>85</v>
      </c>
      <c r="BK137" s="245">
        <f>ROUND(I137*H137,2)</f>
        <v>0</v>
      </c>
      <c r="BL137" s="13" t="s">
        <v>147</v>
      </c>
      <c r="BM137" s="244" t="s">
        <v>183</v>
      </c>
    </row>
    <row r="138" s="2" customFormat="1" ht="44.25" customHeight="1">
      <c r="A138" s="34"/>
      <c r="B138" s="35"/>
      <c r="C138" s="232" t="s">
        <v>184</v>
      </c>
      <c r="D138" s="232" t="s">
        <v>149</v>
      </c>
      <c r="E138" s="233" t="s">
        <v>512</v>
      </c>
      <c r="F138" s="234" t="s">
        <v>513</v>
      </c>
      <c r="G138" s="235" t="s">
        <v>160</v>
      </c>
      <c r="H138" s="236">
        <v>1</v>
      </c>
      <c r="I138" s="237"/>
      <c r="J138" s="238">
        <f>ROUND(I138*H138,2)</f>
        <v>0</v>
      </c>
      <c r="K138" s="239"/>
      <c r="L138" s="40"/>
      <c r="M138" s="240" t="s">
        <v>1</v>
      </c>
      <c r="N138" s="241" t="s">
        <v>43</v>
      </c>
      <c r="O138" s="87"/>
      <c r="P138" s="242">
        <f>O138*H138</f>
        <v>0</v>
      </c>
      <c r="Q138" s="242">
        <v>0</v>
      </c>
      <c r="R138" s="242">
        <f>Q138*H138</f>
        <v>0</v>
      </c>
      <c r="S138" s="242">
        <v>0</v>
      </c>
      <c r="T138" s="243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44" t="s">
        <v>147</v>
      </c>
      <c r="AT138" s="244" t="s">
        <v>149</v>
      </c>
      <c r="AU138" s="244" t="s">
        <v>85</v>
      </c>
      <c r="AY138" s="13" t="s">
        <v>148</v>
      </c>
      <c r="BE138" s="245">
        <f>IF(N138="základní",J138,0)</f>
        <v>0</v>
      </c>
      <c r="BF138" s="245">
        <f>IF(N138="snížená",J138,0)</f>
        <v>0</v>
      </c>
      <c r="BG138" s="245">
        <f>IF(N138="zákl. přenesená",J138,0)</f>
        <v>0</v>
      </c>
      <c r="BH138" s="245">
        <f>IF(N138="sníž. přenesená",J138,0)</f>
        <v>0</v>
      </c>
      <c r="BI138" s="245">
        <f>IF(N138="nulová",J138,0)</f>
        <v>0</v>
      </c>
      <c r="BJ138" s="13" t="s">
        <v>85</v>
      </c>
      <c r="BK138" s="245">
        <f>ROUND(I138*H138,2)</f>
        <v>0</v>
      </c>
      <c r="BL138" s="13" t="s">
        <v>147</v>
      </c>
      <c r="BM138" s="244" t="s">
        <v>187</v>
      </c>
    </row>
    <row r="139" s="2" customFormat="1" ht="44.25" customHeight="1">
      <c r="A139" s="34"/>
      <c r="B139" s="35"/>
      <c r="C139" s="232" t="s">
        <v>173</v>
      </c>
      <c r="D139" s="232" t="s">
        <v>149</v>
      </c>
      <c r="E139" s="233" t="s">
        <v>514</v>
      </c>
      <c r="F139" s="234" t="s">
        <v>515</v>
      </c>
      <c r="G139" s="235" t="s">
        <v>160</v>
      </c>
      <c r="H139" s="236">
        <v>1</v>
      </c>
      <c r="I139" s="237"/>
      <c r="J139" s="238">
        <f>ROUND(I139*H139,2)</f>
        <v>0</v>
      </c>
      <c r="K139" s="239"/>
      <c r="L139" s="40"/>
      <c r="M139" s="240" t="s">
        <v>1</v>
      </c>
      <c r="N139" s="241" t="s">
        <v>43</v>
      </c>
      <c r="O139" s="87"/>
      <c r="P139" s="242">
        <f>O139*H139</f>
        <v>0</v>
      </c>
      <c r="Q139" s="242">
        <v>0</v>
      </c>
      <c r="R139" s="242">
        <f>Q139*H139</f>
        <v>0</v>
      </c>
      <c r="S139" s="242">
        <v>0</v>
      </c>
      <c r="T139" s="243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44" t="s">
        <v>147</v>
      </c>
      <c r="AT139" s="244" t="s">
        <v>149</v>
      </c>
      <c r="AU139" s="244" t="s">
        <v>85</v>
      </c>
      <c r="AY139" s="13" t="s">
        <v>148</v>
      </c>
      <c r="BE139" s="245">
        <f>IF(N139="základní",J139,0)</f>
        <v>0</v>
      </c>
      <c r="BF139" s="245">
        <f>IF(N139="snížená",J139,0)</f>
        <v>0</v>
      </c>
      <c r="BG139" s="245">
        <f>IF(N139="zákl. přenesená",J139,0)</f>
        <v>0</v>
      </c>
      <c r="BH139" s="245">
        <f>IF(N139="sníž. přenesená",J139,0)</f>
        <v>0</v>
      </c>
      <c r="BI139" s="245">
        <f>IF(N139="nulová",J139,0)</f>
        <v>0</v>
      </c>
      <c r="BJ139" s="13" t="s">
        <v>85</v>
      </c>
      <c r="BK139" s="245">
        <f>ROUND(I139*H139,2)</f>
        <v>0</v>
      </c>
      <c r="BL139" s="13" t="s">
        <v>147</v>
      </c>
      <c r="BM139" s="244" t="s">
        <v>190</v>
      </c>
    </row>
    <row r="140" s="2" customFormat="1" ht="44.25" customHeight="1">
      <c r="A140" s="34"/>
      <c r="B140" s="35"/>
      <c r="C140" s="232" t="s">
        <v>8</v>
      </c>
      <c r="D140" s="232" t="s">
        <v>149</v>
      </c>
      <c r="E140" s="233" t="s">
        <v>516</v>
      </c>
      <c r="F140" s="234" t="s">
        <v>517</v>
      </c>
      <c r="G140" s="235" t="s">
        <v>160</v>
      </c>
      <c r="H140" s="236">
        <v>1</v>
      </c>
      <c r="I140" s="237"/>
      <c r="J140" s="238">
        <f>ROUND(I140*H140,2)</f>
        <v>0</v>
      </c>
      <c r="K140" s="239"/>
      <c r="L140" s="40"/>
      <c r="M140" s="240" t="s">
        <v>1</v>
      </c>
      <c r="N140" s="241" t="s">
        <v>43</v>
      </c>
      <c r="O140" s="87"/>
      <c r="P140" s="242">
        <f>O140*H140</f>
        <v>0</v>
      </c>
      <c r="Q140" s="242">
        <v>0</v>
      </c>
      <c r="R140" s="242">
        <f>Q140*H140</f>
        <v>0</v>
      </c>
      <c r="S140" s="242">
        <v>0</v>
      </c>
      <c r="T140" s="243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44" t="s">
        <v>147</v>
      </c>
      <c r="AT140" s="244" t="s">
        <v>149</v>
      </c>
      <c r="AU140" s="244" t="s">
        <v>85</v>
      </c>
      <c r="AY140" s="13" t="s">
        <v>148</v>
      </c>
      <c r="BE140" s="245">
        <f>IF(N140="základní",J140,0)</f>
        <v>0</v>
      </c>
      <c r="BF140" s="245">
        <f>IF(N140="snížená",J140,0)</f>
        <v>0</v>
      </c>
      <c r="BG140" s="245">
        <f>IF(N140="zákl. přenesená",J140,0)</f>
        <v>0</v>
      </c>
      <c r="BH140" s="245">
        <f>IF(N140="sníž. přenesená",J140,0)</f>
        <v>0</v>
      </c>
      <c r="BI140" s="245">
        <f>IF(N140="nulová",J140,0)</f>
        <v>0</v>
      </c>
      <c r="BJ140" s="13" t="s">
        <v>85</v>
      </c>
      <c r="BK140" s="245">
        <f>ROUND(I140*H140,2)</f>
        <v>0</v>
      </c>
      <c r="BL140" s="13" t="s">
        <v>147</v>
      </c>
      <c r="BM140" s="244" t="s">
        <v>193</v>
      </c>
    </row>
    <row r="141" s="2" customFormat="1" ht="44.25" customHeight="1">
      <c r="A141" s="34"/>
      <c r="B141" s="35"/>
      <c r="C141" s="232" t="s">
        <v>177</v>
      </c>
      <c r="D141" s="232" t="s">
        <v>149</v>
      </c>
      <c r="E141" s="233" t="s">
        <v>518</v>
      </c>
      <c r="F141" s="234" t="s">
        <v>519</v>
      </c>
      <c r="G141" s="235" t="s">
        <v>160</v>
      </c>
      <c r="H141" s="236">
        <v>1</v>
      </c>
      <c r="I141" s="237"/>
      <c r="J141" s="238">
        <f>ROUND(I141*H141,2)</f>
        <v>0</v>
      </c>
      <c r="K141" s="239"/>
      <c r="L141" s="40"/>
      <c r="M141" s="240" t="s">
        <v>1</v>
      </c>
      <c r="N141" s="241" t="s">
        <v>43</v>
      </c>
      <c r="O141" s="87"/>
      <c r="P141" s="242">
        <f>O141*H141</f>
        <v>0</v>
      </c>
      <c r="Q141" s="242">
        <v>0</v>
      </c>
      <c r="R141" s="242">
        <f>Q141*H141</f>
        <v>0</v>
      </c>
      <c r="S141" s="242">
        <v>0</v>
      </c>
      <c r="T141" s="243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44" t="s">
        <v>147</v>
      </c>
      <c r="AT141" s="244" t="s">
        <v>149</v>
      </c>
      <c r="AU141" s="244" t="s">
        <v>85</v>
      </c>
      <c r="AY141" s="13" t="s">
        <v>148</v>
      </c>
      <c r="BE141" s="245">
        <f>IF(N141="základní",J141,0)</f>
        <v>0</v>
      </c>
      <c r="BF141" s="245">
        <f>IF(N141="snížená",J141,0)</f>
        <v>0</v>
      </c>
      <c r="BG141" s="245">
        <f>IF(N141="zákl. přenesená",J141,0)</f>
        <v>0</v>
      </c>
      <c r="BH141" s="245">
        <f>IF(N141="sníž. přenesená",J141,0)</f>
        <v>0</v>
      </c>
      <c r="BI141" s="245">
        <f>IF(N141="nulová",J141,0)</f>
        <v>0</v>
      </c>
      <c r="BJ141" s="13" t="s">
        <v>85</v>
      </c>
      <c r="BK141" s="245">
        <f>ROUND(I141*H141,2)</f>
        <v>0</v>
      </c>
      <c r="BL141" s="13" t="s">
        <v>147</v>
      </c>
      <c r="BM141" s="244" t="s">
        <v>196</v>
      </c>
    </row>
    <row r="142" s="2" customFormat="1" ht="44.25" customHeight="1">
      <c r="A142" s="34"/>
      <c r="B142" s="35"/>
      <c r="C142" s="232" t="s">
        <v>197</v>
      </c>
      <c r="D142" s="232" t="s">
        <v>149</v>
      </c>
      <c r="E142" s="233" t="s">
        <v>520</v>
      </c>
      <c r="F142" s="234" t="s">
        <v>521</v>
      </c>
      <c r="G142" s="235" t="s">
        <v>160</v>
      </c>
      <c r="H142" s="236">
        <v>1</v>
      </c>
      <c r="I142" s="237"/>
      <c r="J142" s="238">
        <f>ROUND(I142*H142,2)</f>
        <v>0</v>
      </c>
      <c r="K142" s="239"/>
      <c r="L142" s="40"/>
      <c r="M142" s="250" t="s">
        <v>1</v>
      </c>
      <c r="N142" s="251" t="s">
        <v>43</v>
      </c>
      <c r="O142" s="252"/>
      <c r="P142" s="253">
        <f>O142*H142</f>
        <v>0</v>
      </c>
      <c r="Q142" s="253">
        <v>0</v>
      </c>
      <c r="R142" s="253">
        <f>Q142*H142</f>
        <v>0</v>
      </c>
      <c r="S142" s="253">
        <v>0</v>
      </c>
      <c r="T142" s="254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44" t="s">
        <v>147</v>
      </c>
      <c r="AT142" s="244" t="s">
        <v>149</v>
      </c>
      <c r="AU142" s="244" t="s">
        <v>85</v>
      </c>
      <c r="AY142" s="13" t="s">
        <v>148</v>
      </c>
      <c r="BE142" s="245">
        <f>IF(N142="základní",J142,0)</f>
        <v>0</v>
      </c>
      <c r="BF142" s="245">
        <f>IF(N142="snížená",J142,0)</f>
        <v>0</v>
      </c>
      <c r="BG142" s="245">
        <f>IF(N142="zákl. přenesená",J142,0)</f>
        <v>0</v>
      </c>
      <c r="BH142" s="245">
        <f>IF(N142="sníž. přenesená",J142,0)</f>
        <v>0</v>
      </c>
      <c r="BI142" s="245">
        <f>IF(N142="nulová",J142,0)</f>
        <v>0</v>
      </c>
      <c r="BJ142" s="13" t="s">
        <v>85</v>
      </c>
      <c r="BK142" s="245">
        <f>ROUND(I142*H142,2)</f>
        <v>0</v>
      </c>
      <c r="BL142" s="13" t="s">
        <v>147</v>
      </c>
      <c r="BM142" s="244" t="s">
        <v>200</v>
      </c>
    </row>
    <row r="143" s="2" customFormat="1" ht="6.96" customHeight="1">
      <c r="A143" s="34"/>
      <c r="B143" s="62"/>
      <c r="C143" s="63"/>
      <c r="D143" s="63"/>
      <c r="E143" s="63"/>
      <c r="F143" s="63"/>
      <c r="G143" s="63"/>
      <c r="H143" s="63"/>
      <c r="I143" s="188"/>
      <c r="J143" s="63"/>
      <c r="K143" s="63"/>
      <c r="L143" s="40"/>
      <c r="M143" s="34"/>
      <c r="O143" s="34"/>
      <c r="P143" s="34"/>
      <c r="Q143" s="34"/>
      <c r="R143" s="34"/>
      <c r="S143" s="34"/>
      <c r="T143" s="34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</row>
  </sheetData>
  <sheetProtection sheet="1" autoFilter="0" formatColumns="0" formatRows="0" objects="1" scenarios="1" spinCount="100000" saltValue="5ePZ6aHpK4qGDSpm7/W61lkWKlw503zfwuT26H7oURMq5nSCFaGPwMQR36sCtV7u6j+ofi781rnadXVDTx8HCw==" hashValue="/8qMRwBTFkmnovKURiCXZIMAl6U1H5RCid6wxIp5xq06ZZWOLHKdc2f67O3j/XiSClTdGkNVw8uoTouw2nDgcA==" algorithmName="SHA-512" password="C1E4"/>
  <autoFilter ref="C121:K14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2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104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5"/>
      <c r="J3" s="144"/>
      <c r="K3" s="144"/>
      <c r="L3" s="16"/>
      <c r="AT3" s="13" t="s">
        <v>87</v>
      </c>
    </row>
    <row r="4" s="1" customFormat="1" ht="24.96" customHeight="1">
      <c r="B4" s="16"/>
      <c r="D4" s="146" t="s">
        <v>120</v>
      </c>
      <c r="I4" s="142"/>
      <c r="L4" s="16"/>
      <c r="M4" s="147" t="s">
        <v>10</v>
      </c>
      <c r="AT4" s="13" t="s">
        <v>4</v>
      </c>
    </row>
    <row r="5" s="1" customFormat="1" ht="6.96" customHeight="1">
      <c r="B5" s="16"/>
      <c r="I5" s="142"/>
      <c r="L5" s="16"/>
    </row>
    <row r="6" s="1" customFormat="1" ht="12" customHeight="1">
      <c r="B6" s="16"/>
      <c r="D6" s="148" t="s">
        <v>16</v>
      </c>
      <c r="I6" s="142"/>
      <c r="L6" s="16"/>
    </row>
    <row r="7" s="1" customFormat="1" ht="16.5" customHeight="1">
      <c r="B7" s="16"/>
      <c r="E7" s="149" t="str">
        <f>'Rekapitulace zakázky'!K6</f>
        <v>Pravidelná kontrola plynových zařízení v obvodu OŘ Praha</v>
      </c>
      <c r="F7" s="148"/>
      <c r="G7" s="148"/>
      <c r="H7" s="148"/>
      <c r="I7" s="142"/>
      <c r="L7" s="16"/>
    </row>
    <row r="8" s="1" customFormat="1" ht="12" customHeight="1">
      <c r="B8" s="16"/>
      <c r="D8" s="148" t="s">
        <v>121</v>
      </c>
      <c r="I8" s="142"/>
      <c r="L8" s="16"/>
    </row>
    <row r="9" s="2" customFormat="1" ht="16.5" customHeight="1">
      <c r="A9" s="34"/>
      <c r="B9" s="40"/>
      <c r="C9" s="34"/>
      <c r="D9" s="34"/>
      <c r="E9" s="149" t="s">
        <v>487</v>
      </c>
      <c r="F9" s="34"/>
      <c r="G9" s="34"/>
      <c r="H9" s="34"/>
      <c r="I9" s="150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8" t="s">
        <v>123</v>
      </c>
      <c r="E10" s="34"/>
      <c r="F10" s="34"/>
      <c r="G10" s="34"/>
      <c r="H10" s="34"/>
      <c r="I10" s="150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51" t="s">
        <v>522</v>
      </c>
      <c r="F11" s="34"/>
      <c r="G11" s="34"/>
      <c r="H11" s="34"/>
      <c r="I11" s="150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150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8" t="s">
        <v>18</v>
      </c>
      <c r="E13" s="34"/>
      <c r="F13" s="137" t="s">
        <v>1</v>
      </c>
      <c r="G13" s="34"/>
      <c r="H13" s="34"/>
      <c r="I13" s="152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8" t="s">
        <v>20</v>
      </c>
      <c r="E14" s="34"/>
      <c r="F14" s="137" t="s">
        <v>33</v>
      </c>
      <c r="G14" s="34"/>
      <c r="H14" s="34"/>
      <c r="I14" s="152" t="s">
        <v>22</v>
      </c>
      <c r="J14" s="153" t="str">
        <f>'Rekapitulace zakázky'!AN8</f>
        <v>1. 6. 2020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150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8" t="s">
        <v>24</v>
      </c>
      <c r="E16" s="34"/>
      <c r="F16" s="34"/>
      <c r="G16" s="34"/>
      <c r="H16" s="34"/>
      <c r="I16" s="152" t="s">
        <v>25</v>
      </c>
      <c r="J16" s="137" t="str">
        <f>IF('Rekapitulace zakázky'!AN10="","",'Rekapitulace zakázky'!AN10)</f>
        <v>70994234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tr">
        <f>IF('Rekapitulace zakázky'!E11="","",'Rekapitulace zakázky'!E11)</f>
        <v>Správa železnic, státní organizace</v>
      </c>
      <c r="F17" s="34"/>
      <c r="G17" s="34"/>
      <c r="H17" s="34"/>
      <c r="I17" s="152" t="s">
        <v>28</v>
      </c>
      <c r="J17" s="137" t="str">
        <f>IF('Rekapitulace zakázky'!AN11="","",'Rekapitulace zakázky'!AN11)</f>
        <v>CZ70994234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150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8" t="s">
        <v>30</v>
      </c>
      <c r="E19" s="34"/>
      <c r="F19" s="34"/>
      <c r="G19" s="34"/>
      <c r="H19" s="34"/>
      <c r="I19" s="152" t="s">
        <v>25</v>
      </c>
      <c r="J19" s="29" t="str">
        <f>'Rekapitulace zakázky'!AN13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zakázky'!E14</f>
        <v>Vyplň údaj</v>
      </c>
      <c r="F20" s="137"/>
      <c r="G20" s="137"/>
      <c r="H20" s="137"/>
      <c r="I20" s="152" t="s">
        <v>28</v>
      </c>
      <c r="J20" s="29" t="str">
        <f>'Rekapitulace zakázky'!AN14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150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8" t="s">
        <v>32</v>
      </c>
      <c r="E22" s="34"/>
      <c r="F22" s="34"/>
      <c r="G22" s="34"/>
      <c r="H22" s="34"/>
      <c r="I22" s="152" t="s">
        <v>25</v>
      </c>
      <c r="J22" s="137" t="str">
        <f>IF('Rekapitulace zakázky'!AN16="","",'Rekapitulace zakázky'!AN16)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zakázky'!E17="","",'Rekapitulace zakázky'!E17)</f>
        <v xml:space="preserve"> </v>
      </c>
      <c r="F23" s="34"/>
      <c r="G23" s="34"/>
      <c r="H23" s="34"/>
      <c r="I23" s="152" t="s">
        <v>28</v>
      </c>
      <c r="J23" s="137" t="str">
        <f>IF('Rekapitulace zakázky'!AN17="","",'Rekapitulace zakázky'!AN17)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150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8" t="s">
        <v>35</v>
      </c>
      <c r="E25" s="34"/>
      <c r="F25" s="34"/>
      <c r="G25" s="34"/>
      <c r="H25" s="34"/>
      <c r="I25" s="152" t="s">
        <v>25</v>
      </c>
      <c r="J25" s="137" t="str">
        <f>IF('Rekapitulace zakázky'!AN19="","",'Rekapitulace zakázky'!AN19)</f>
        <v/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tr">
        <f>IF('Rekapitulace zakázky'!E20="","",'Rekapitulace zakázky'!E20)</f>
        <v>L. Ulrich, DiS</v>
      </c>
      <c r="F26" s="34"/>
      <c r="G26" s="34"/>
      <c r="H26" s="34"/>
      <c r="I26" s="152" t="s">
        <v>28</v>
      </c>
      <c r="J26" s="137" t="str">
        <f>IF('Rekapitulace zakázky'!AN20="","",'Rekapitulace zakázky'!AN20)</f>
        <v/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150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8" t="s">
        <v>37</v>
      </c>
      <c r="E28" s="34"/>
      <c r="F28" s="34"/>
      <c r="G28" s="34"/>
      <c r="H28" s="34"/>
      <c r="I28" s="150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7"/>
      <c r="J29" s="154"/>
      <c r="K29" s="154"/>
      <c r="L29" s="158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150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9"/>
      <c r="E31" s="159"/>
      <c r="F31" s="159"/>
      <c r="G31" s="159"/>
      <c r="H31" s="159"/>
      <c r="I31" s="160"/>
      <c r="J31" s="159"/>
      <c r="K31" s="159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61" t="s">
        <v>38</v>
      </c>
      <c r="E32" s="34"/>
      <c r="F32" s="34"/>
      <c r="G32" s="34"/>
      <c r="H32" s="34"/>
      <c r="I32" s="150"/>
      <c r="J32" s="162">
        <f>ROUND(J122,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9"/>
      <c r="E33" s="159"/>
      <c r="F33" s="159"/>
      <c r="G33" s="159"/>
      <c r="H33" s="159"/>
      <c r="I33" s="160"/>
      <c r="J33" s="159"/>
      <c r="K33" s="159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63" t="s">
        <v>40</v>
      </c>
      <c r="G34" s="34"/>
      <c r="H34" s="34"/>
      <c r="I34" s="164" t="s">
        <v>39</v>
      </c>
      <c r="J34" s="163" t="s">
        <v>41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65" t="s">
        <v>42</v>
      </c>
      <c r="E35" s="148" t="s">
        <v>43</v>
      </c>
      <c r="F35" s="166">
        <f>ROUND((SUM(BE122:BE142)),  2)</f>
        <v>0</v>
      </c>
      <c r="G35" s="34"/>
      <c r="H35" s="34"/>
      <c r="I35" s="167">
        <v>0.20999999999999999</v>
      </c>
      <c r="J35" s="166">
        <f>ROUND(((SUM(BE122:BE142))*I35),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8" t="s">
        <v>44</v>
      </c>
      <c r="F36" s="166">
        <f>ROUND((SUM(BF122:BF142)),  2)</f>
        <v>0</v>
      </c>
      <c r="G36" s="34"/>
      <c r="H36" s="34"/>
      <c r="I36" s="167">
        <v>0.14999999999999999</v>
      </c>
      <c r="J36" s="166">
        <f>ROUND(((SUM(BF122:BF142))*I36),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8" t="s">
        <v>45</v>
      </c>
      <c r="F37" s="166">
        <f>ROUND((SUM(BG122:BG142)),  2)</f>
        <v>0</v>
      </c>
      <c r="G37" s="34"/>
      <c r="H37" s="34"/>
      <c r="I37" s="167">
        <v>0.20999999999999999</v>
      </c>
      <c r="J37" s="166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8" t="s">
        <v>46</v>
      </c>
      <c r="F38" s="166">
        <f>ROUND((SUM(BH122:BH142)),  2)</f>
        <v>0</v>
      </c>
      <c r="G38" s="34"/>
      <c r="H38" s="34"/>
      <c r="I38" s="167">
        <v>0.14999999999999999</v>
      </c>
      <c r="J38" s="166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8" t="s">
        <v>47</v>
      </c>
      <c r="F39" s="166">
        <f>ROUND((SUM(BI122:BI142)),  2)</f>
        <v>0</v>
      </c>
      <c r="G39" s="34"/>
      <c r="H39" s="34"/>
      <c r="I39" s="167">
        <v>0</v>
      </c>
      <c r="J39" s="166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150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8"/>
      <c r="D41" s="169" t="s">
        <v>48</v>
      </c>
      <c r="E41" s="170"/>
      <c r="F41" s="170"/>
      <c r="G41" s="171" t="s">
        <v>49</v>
      </c>
      <c r="H41" s="172" t="s">
        <v>50</v>
      </c>
      <c r="I41" s="173"/>
      <c r="J41" s="174">
        <f>SUM(J32:J39)</f>
        <v>0</v>
      </c>
      <c r="K41" s="175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150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I43" s="142"/>
      <c r="L43" s="16"/>
    </row>
    <row r="44" s="1" customFormat="1" ht="14.4" customHeight="1">
      <c r="B44" s="16"/>
      <c r="I44" s="142"/>
      <c r="L44" s="16"/>
    </row>
    <row r="45" s="1" customFormat="1" ht="14.4" customHeight="1">
      <c r="B45" s="16"/>
      <c r="I45" s="142"/>
      <c r="L45" s="16"/>
    </row>
    <row r="46" s="1" customFormat="1" ht="14.4" customHeight="1">
      <c r="B46" s="16"/>
      <c r="I46" s="142"/>
      <c r="L46" s="16"/>
    </row>
    <row r="47" s="1" customFormat="1" ht="14.4" customHeight="1">
      <c r="B47" s="16"/>
      <c r="I47" s="142"/>
      <c r="L47" s="16"/>
    </row>
    <row r="48" s="1" customFormat="1" ht="14.4" customHeight="1">
      <c r="B48" s="16"/>
      <c r="I48" s="142"/>
      <c r="L48" s="16"/>
    </row>
    <row r="49" s="1" customFormat="1" ht="14.4" customHeight="1">
      <c r="B49" s="16"/>
      <c r="I49" s="142"/>
      <c r="L49" s="16"/>
    </row>
    <row r="50" s="2" customFormat="1" ht="14.4" customHeight="1">
      <c r="B50" s="59"/>
      <c r="D50" s="176" t="s">
        <v>51</v>
      </c>
      <c r="E50" s="177"/>
      <c r="F50" s="177"/>
      <c r="G50" s="176" t="s">
        <v>52</v>
      </c>
      <c r="H50" s="177"/>
      <c r="I50" s="178"/>
      <c r="J50" s="177"/>
      <c r="K50" s="177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9" t="s">
        <v>53</v>
      </c>
      <c r="E61" s="180"/>
      <c r="F61" s="181" t="s">
        <v>54</v>
      </c>
      <c r="G61" s="179" t="s">
        <v>53</v>
      </c>
      <c r="H61" s="180"/>
      <c r="I61" s="182"/>
      <c r="J61" s="183" t="s">
        <v>54</v>
      </c>
      <c r="K61" s="180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76" t="s">
        <v>55</v>
      </c>
      <c r="E65" s="184"/>
      <c r="F65" s="184"/>
      <c r="G65" s="176" t="s">
        <v>56</v>
      </c>
      <c r="H65" s="184"/>
      <c r="I65" s="185"/>
      <c r="J65" s="184"/>
      <c r="K65" s="18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9" t="s">
        <v>53</v>
      </c>
      <c r="E76" s="180"/>
      <c r="F76" s="181" t="s">
        <v>54</v>
      </c>
      <c r="G76" s="179" t="s">
        <v>53</v>
      </c>
      <c r="H76" s="180"/>
      <c r="I76" s="182"/>
      <c r="J76" s="183" t="s">
        <v>54</v>
      </c>
      <c r="K76" s="180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86"/>
      <c r="C77" s="187"/>
      <c r="D77" s="187"/>
      <c r="E77" s="187"/>
      <c r="F77" s="187"/>
      <c r="G77" s="187"/>
      <c r="H77" s="187"/>
      <c r="I77" s="188"/>
      <c r="J77" s="187"/>
      <c r="K77" s="187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89"/>
      <c r="C81" s="190"/>
      <c r="D81" s="190"/>
      <c r="E81" s="190"/>
      <c r="F81" s="190"/>
      <c r="G81" s="190"/>
      <c r="H81" s="190"/>
      <c r="I81" s="191"/>
      <c r="J81" s="190"/>
      <c r="K81" s="190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125</v>
      </c>
      <c r="D82" s="36"/>
      <c r="E82" s="36"/>
      <c r="F82" s="36"/>
      <c r="G82" s="36"/>
      <c r="H82" s="36"/>
      <c r="I82" s="150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150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150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92" t="str">
        <f>E7</f>
        <v>Pravidelná kontrola plynových zařízení v obvodu OŘ Praha</v>
      </c>
      <c r="F85" s="28"/>
      <c r="G85" s="28"/>
      <c r="H85" s="28"/>
      <c r="I85" s="150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121</v>
      </c>
      <c r="D86" s="18"/>
      <c r="E86" s="18"/>
      <c r="F86" s="18"/>
      <c r="G86" s="18"/>
      <c r="H86" s="18"/>
      <c r="I86" s="142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92" t="s">
        <v>487</v>
      </c>
      <c r="F87" s="36"/>
      <c r="G87" s="36"/>
      <c r="H87" s="36"/>
      <c r="I87" s="150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123</v>
      </c>
      <c r="D88" s="36"/>
      <c r="E88" s="36"/>
      <c r="F88" s="36"/>
      <c r="G88" s="36"/>
      <c r="H88" s="36"/>
      <c r="I88" s="150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002.2 - okr. Kladno</v>
      </c>
      <c r="F89" s="36"/>
      <c r="G89" s="36"/>
      <c r="H89" s="36"/>
      <c r="I89" s="150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150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 xml:space="preserve"> </v>
      </c>
      <c r="G91" s="36"/>
      <c r="H91" s="36"/>
      <c r="I91" s="152" t="s">
        <v>22</v>
      </c>
      <c r="J91" s="75" t="str">
        <f>IF(J14="","",J14)</f>
        <v>1. 6. 2020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150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>Správa železnic, státní organizace</v>
      </c>
      <c r="G93" s="36"/>
      <c r="H93" s="36"/>
      <c r="I93" s="152" t="s">
        <v>32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30</v>
      </c>
      <c r="D94" s="36"/>
      <c r="E94" s="36"/>
      <c r="F94" s="23" t="str">
        <f>IF(E20="","",E20)</f>
        <v>Vyplň údaj</v>
      </c>
      <c r="G94" s="36"/>
      <c r="H94" s="36"/>
      <c r="I94" s="152" t="s">
        <v>35</v>
      </c>
      <c r="J94" s="32" t="str">
        <f>E26</f>
        <v>L. Ulrich, DiS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150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93" t="s">
        <v>126</v>
      </c>
      <c r="D96" s="194"/>
      <c r="E96" s="194"/>
      <c r="F96" s="194"/>
      <c r="G96" s="194"/>
      <c r="H96" s="194"/>
      <c r="I96" s="195"/>
      <c r="J96" s="196" t="s">
        <v>127</v>
      </c>
      <c r="K96" s="194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150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97" t="s">
        <v>128</v>
      </c>
      <c r="D98" s="36"/>
      <c r="E98" s="36"/>
      <c r="F98" s="36"/>
      <c r="G98" s="36"/>
      <c r="H98" s="36"/>
      <c r="I98" s="150"/>
      <c r="J98" s="106">
        <f>J122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129</v>
      </c>
    </row>
    <row r="99" s="9" customFormat="1" ht="24.96" customHeight="1">
      <c r="A99" s="9"/>
      <c r="B99" s="198"/>
      <c r="C99" s="199"/>
      <c r="D99" s="200" t="s">
        <v>130</v>
      </c>
      <c r="E99" s="201"/>
      <c r="F99" s="201"/>
      <c r="G99" s="201"/>
      <c r="H99" s="201"/>
      <c r="I99" s="202"/>
      <c r="J99" s="203">
        <f>J123</f>
        <v>0</v>
      </c>
      <c r="K99" s="199"/>
      <c r="L99" s="20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98"/>
      <c r="C100" s="199"/>
      <c r="D100" s="200" t="s">
        <v>131</v>
      </c>
      <c r="E100" s="201"/>
      <c r="F100" s="201"/>
      <c r="G100" s="201"/>
      <c r="H100" s="201"/>
      <c r="I100" s="202"/>
      <c r="J100" s="203">
        <f>J126</f>
        <v>0</v>
      </c>
      <c r="K100" s="199"/>
      <c r="L100" s="20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4"/>
      <c r="B101" s="35"/>
      <c r="C101" s="36"/>
      <c r="D101" s="36"/>
      <c r="E101" s="36"/>
      <c r="F101" s="36"/>
      <c r="G101" s="36"/>
      <c r="H101" s="36"/>
      <c r="I101" s="150"/>
      <c r="J101" s="36"/>
      <c r="K101" s="36"/>
      <c r="L101" s="59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="2" customFormat="1" ht="6.96" customHeight="1">
      <c r="A102" s="34"/>
      <c r="B102" s="62"/>
      <c r="C102" s="63"/>
      <c r="D102" s="63"/>
      <c r="E102" s="63"/>
      <c r="F102" s="63"/>
      <c r="G102" s="63"/>
      <c r="H102" s="63"/>
      <c r="I102" s="188"/>
      <c r="J102" s="63"/>
      <c r="K102" s="63"/>
      <c r="L102" s="59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="2" customFormat="1" ht="6.96" customHeight="1">
      <c r="A106" s="34"/>
      <c r="B106" s="64"/>
      <c r="C106" s="65"/>
      <c r="D106" s="65"/>
      <c r="E106" s="65"/>
      <c r="F106" s="65"/>
      <c r="G106" s="65"/>
      <c r="H106" s="65"/>
      <c r="I106" s="191"/>
      <c r="J106" s="65"/>
      <c r="K106" s="65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24.96" customHeight="1">
      <c r="A107" s="34"/>
      <c r="B107" s="35"/>
      <c r="C107" s="19" t="s">
        <v>132</v>
      </c>
      <c r="D107" s="36"/>
      <c r="E107" s="36"/>
      <c r="F107" s="36"/>
      <c r="G107" s="36"/>
      <c r="H107" s="36"/>
      <c r="I107" s="150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6.96" customHeight="1">
      <c r="A108" s="34"/>
      <c r="B108" s="35"/>
      <c r="C108" s="36"/>
      <c r="D108" s="36"/>
      <c r="E108" s="36"/>
      <c r="F108" s="36"/>
      <c r="G108" s="36"/>
      <c r="H108" s="36"/>
      <c r="I108" s="150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16</v>
      </c>
      <c r="D109" s="36"/>
      <c r="E109" s="36"/>
      <c r="F109" s="36"/>
      <c r="G109" s="36"/>
      <c r="H109" s="36"/>
      <c r="I109" s="150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6.5" customHeight="1">
      <c r="A110" s="34"/>
      <c r="B110" s="35"/>
      <c r="C110" s="36"/>
      <c r="D110" s="36"/>
      <c r="E110" s="192" t="str">
        <f>E7</f>
        <v>Pravidelná kontrola plynových zařízení v obvodu OŘ Praha</v>
      </c>
      <c r="F110" s="28"/>
      <c r="G110" s="28"/>
      <c r="H110" s="28"/>
      <c r="I110" s="150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1" customFormat="1" ht="12" customHeight="1">
      <c r="B111" s="17"/>
      <c r="C111" s="28" t="s">
        <v>121</v>
      </c>
      <c r="D111" s="18"/>
      <c r="E111" s="18"/>
      <c r="F111" s="18"/>
      <c r="G111" s="18"/>
      <c r="H111" s="18"/>
      <c r="I111" s="142"/>
      <c r="J111" s="18"/>
      <c r="K111" s="18"/>
      <c r="L111" s="16"/>
    </row>
    <row r="112" s="2" customFormat="1" ht="16.5" customHeight="1">
      <c r="A112" s="34"/>
      <c r="B112" s="35"/>
      <c r="C112" s="36"/>
      <c r="D112" s="36"/>
      <c r="E112" s="192" t="s">
        <v>487</v>
      </c>
      <c r="F112" s="36"/>
      <c r="G112" s="36"/>
      <c r="H112" s="36"/>
      <c r="I112" s="150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2" customHeight="1">
      <c r="A113" s="34"/>
      <c r="B113" s="35"/>
      <c r="C113" s="28" t="s">
        <v>123</v>
      </c>
      <c r="D113" s="36"/>
      <c r="E113" s="36"/>
      <c r="F113" s="36"/>
      <c r="G113" s="36"/>
      <c r="H113" s="36"/>
      <c r="I113" s="150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6.5" customHeight="1">
      <c r="A114" s="34"/>
      <c r="B114" s="35"/>
      <c r="C114" s="36"/>
      <c r="D114" s="36"/>
      <c r="E114" s="72" t="str">
        <f>E11</f>
        <v>002.2 - okr. Kladno</v>
      </c>
      <c r="F114" s="36"/>
      <c r="G114" s="36"/>
      <c r="H114" s="36"/>
      <c r="I114" s="150"/>
      <c r="J114" s="36"/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150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2" customHeight="1">
      <c r="A116" s="34"/>
      <c r="B116" s="35"/>
      <c r="C116" s="28" t="s">
        <v>20</v>
      </c>
      <c r="D116" s="36"/>
      <c r="E116" s="36"/>
      <c r="F116" s="23" t="str">
        <f>F14</f>
        <v xml:space="preserve"> </v>
      </c>
      <c r="G116" s="36"/>
      <c r="H116" s="36"/>
      <c r="I116" s="152" t="s">
        <v>22</v>
      </c>
      <c r="J116" s="75" t="str">
        <f>IF(J14="","",J14)</f>
        <v>1. 6. 2020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6.96" customHeight="1">
      <c r="A117" s="34"/>
      <c r="B117" s="35"/>
      <c r="C117" s="36"/>
      <c r="D117" s="36"/>
      <c r="E117" s="36"/>
      <c r="F117" s="36"/>
      <c r="G117" s="36"/>
      <c r="H117" s="36"/>
      <c r="I117" s="150"/>
      <c r="J117" s="36"/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5.15" customHeight="1">
      <c r="A118" s="34"/>
      <c r="B118" s="35"/>
      <c r="C118" s="28" t="s">
        <v>24</v>
      </c>
      <c r="D118" s="36"/>
      <c r="E118" s="36"/>
      <c r="F118" s="23" t="str">
        <f>E17</f>
        <v>Správa železnic, státní organizace</v>
      </c>
      <c r="G118" s="36"/>
      <c r="H118" s="36"/>
      <c r="I118" s="152" t="s">
        <v>32</v>
      </c>
      <c r="J118" s="32" t="str">
        <f>E23</f>
        <v xml:space="preserve"> </v>
      </c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5.15" customHeight="1">
      <c r="A119" s="34"/>
      <c r="B119" s="35"/>
      <c r="C119" s="28" t="s">
        <v>30</v>
      </c>
      <c r="D119" s="36"/>
      <c r="E119" s="36"/>
      <c r="F119" s="23" t="str">
        <f>IF(E20="","",E20)</f>
        <v>Vyplň údaj</v>
      </c>
      <c r="G119" s="36"/>
      <c r="H119" s="36"/>
      <c r="I119" s="152" t="s">
        <v>35</v>
      </c>
      <c r="J119" s="32" t="str">
        <f>E26</f>
        <v>L. Ulrich, DiS</v>
      </c>
      <c r="K119" s="36"/>
      <c r="L119" s="59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0.32" customHeight="1">
      <c r="A120" s="34"/>
      <c r="B120" s="35"/>
      <c r="C120" s="36"/>
      <c r="D120" s="36"/>
      <c r="E120" s="36"/>
      <c r="F120" s="36"/>
      <c r="G120" s="36"/>
      <c r="H120" s="36"/>
      <c r="I120" s="150"/>
      <c r="J120" s="36"/>
      <c r="K120" s="36"/>
      <c r="L120" s="59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10" customFormat="1" ht="29.28" customHeight="1">
      <c r="A121" s="205"/>
      <c r="B121" s="206"/>
      <c r="C121" s="207" t="s">
        <v>133</v>
      </c>
      <c r="D121" s="208" t="s">
        <v>63</v>
      </c>
      <c r="E121" s="208" t="s">
        <v>59</v>
      </c>
      <c r="F121" s="208" t="s">
        <v>60</v>
      </c>
      <c r="G121" s="208" t="s">
        <v>134</v>
      </c>
      <c r="H121" s="208" t="s">
        <v>135</v>
      </c>
      <c r="I121" s="209" t="s">
        <v>136</v>
      </c>
      <c r="J121" s="210" t="s">
        <v>127</v>
      </c>
      <c r="K121" s="211" t="s">
        <v>137</v>
      </c>
      <c r="L121" s="212"/>
      <c r="M121" s="96" t="s">
        <v>1</v>
      </c>
      <c r="N121" s="97" t="s">
        <v>42</v>
      </c>
      <c r="O121" s="97" t="s">
        <v>138</v>
      </c>
      <c r="P121" s="97" t="s">
        <v>139</v>
      </c>
      <c r="Q121" s="97" t="s">
        <v>140</v>
      </c>
      <c r="R121" s="97" t="s">
        <v>141</v>
      </c>
      <c r="S121" s="97" t="s">
        <v>142</v>
      </c>
      <c r="T121" s="98" t="s">
        <v>143</v>
      </c>
      <c r="U121" s="205"/>
      <c r="V121" s="205"/>
      <c r="W121" s="205"/>
      <c r="X121" s="205"/>
      <c r="Y121" s="205"/>
      <c r="Z121" s="205"/>
      <c r="AA121" s="205"/>
      <c r="AB121" s="205"/>
      <c r="AC121" s="205"/>
      <c r="AD121" s="205"/>
      <c r="AE121" s="205"/>
    </row>
    <row r="122" s="2" customFormat="1" ht="22.8" customHeight="1">
      <c r="A122" s="34"/>
      <c r="B122" s="35"/>
      <c r="C122" s="103" t="s">
        <v>144</v>
      </c>
      <c r="D122" s="36"/>
      <c r="E122" s="36"/>
      <c r="F122" s="36"/>
      <c r="G122" s="36"/>
      <c r="H122" s="36"/>
      <c r="I122" s="150"/>
      <c r="J122" s="213">
        <f>BK122</f>
        <v>0</v>
      </c>
      <c r="K122" s="36"/>
      <c r="L122" s="40"/>
      <c r="M122" s="99"/>
      <c r="N122" s="214"/>
      <c r="O122" s="100"/>
      <c r="P122" s="215">
        <f>P123+P126</f>
        <v>0</v>
      </c>
      <c r="Q122" s="100"/>
      <c r="R122" s="215">
        <f>R123+R126</f>
        <v>0</v>
      </c>
      <c r="S122" s="100"/>
      <c r="T122" s="216">
        <f>T123+T126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77</v>
      </c>
      <c r="AU122" s="13" t="s">
        <v>129</v>
      </c>
      <c r="BK122" s="217">
        <f>BK123+BK126</f>
        <v>0</v>
      </c>
    </row>
    <row r="123" s="11" customFormat="1" ht="25.92" customHeight="1">
      <c r="A123" s="11"/>
      <c r="B123" s="218"/>
      <c r="C123" s="219"/>
      <c r="D123" s="220" t="s">
        <v>77</v>
      </c>
      <c r="E123" s="221" t="s">
        <v>145</v>
      </c>
      <c r="F123" s="221" t="s">
        <v>146</v>
      </c>
      <c r="G123" s="219"/>
      <c r="H123" s="219"/>
      <c r="I123" s="222"/>
      <c r="J123" s="223">
        <f>BK123</f>
        <v>0</v>
      </c>
      <c r="K123" s="219"/>
      <c r="L123" s="224"/>
      <c r="M123" s="225"/>
      <c r="N123" s="226"/>
      <c r="O123" s="226"/>
      <c r="P123" s="227">
        <f>SUM(P124:P125)</f>
        <v>0</v>
      </c>
      <c r="Q123" s="226"/>
      <c r="R123" s="227">
        <f>SUM(R124:R125)</f>
        <v>0</v>
      </c>
      <c r="S123" s="226"/>
      <c r="T123" s="228">
        <f>SUM(T124:T125)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229" t="s">
        <v>147</v>
      </c>
      <c r="AT123" s="230" t="s">
        <v>77</v>
      </c>
      <c r="AU123" s="230" t="s">
        <v>78</v>
      </c>
      <c r="AY123" s="229" t="s">
        <v>148</v>
      </c>
      <c r="BK123" s="231">
        <f>SUM(BK124:BK125)</f>
        <v>0</v>
      </c>
    </row>
    <row r="124" s="2" customFormat="1" ht="16.5" customHeight="1">
      <c r="A124" s="34"/>
      <c r="B124" s="35"/>
      <c r="C124" s="232" t="s">
        <v>85</v>
      </c>
      <c r="D124" s="232" t="s">
        <v>149</v>
      </c>
      <c r="E124" s="233" t="s">
        <v>150</v>
      </c>
      <c r="F124" s="234" t="s">
        <v>146</v>
      </c>
      <c r="G124" s="235" t="s">
        <v>1</v>
      </c>
      <c r="H124" s="236">
        <v>0</v>
      </c>
      <c r="I124" s="237"/>
      <c r="J124" s="238">
        <f>ROUND(I124*H124,2)</f>
        <v>0</v>
      </c>
      <c r="K124" s="239"/>
      <c r="L124" s="40"/>
      <c r="M124" s="240" t="s">
        <v>1</v>
      </c>
      <c r="N124" s="241" t="s">
        <v>43</v>
      </c>
      <c r="O124" s="87"/>
      <c r="P124" s="242">
        <f>O124*H124</f>
        <v>0</v>
      </c>
      <c r="Q124" s="242">
        <v>0</v>
      </c>
      <c r="R124" s="242">
        <f>Q124*H124</f>
        <v>0</v>
      </c>
      <c r="S124" s="242">
        <v>0</v>
      </c>
      <c r="T124" s="243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44" t="s">
        <v>151</v>
      </c>
      <c r="AT124" s="244" t="s">
        <v>149</v>
      </c>
      <c r="AU124" s="244" t="s">
        <v>85</v>
      </c>
      <c r="AY124" s="13" t="s">
        <v>148</v>
      </c>
      <c r="BE124" s="245">
        <f>IF(N124="základní",J124,0)</f>
        <v>0</v>
      </c>
      <c r="BF124" s="245">
        <f>IF(N124="snížená",J124,0)</f>
        <v>0</v>
      </c>
      <c r="BG124" s="245">
        <f>IF(N124="zákl. přenesená",J124,0)</f>
        <v>0</v>
      </c>
      <c r="BH124" s="245">
        <f>IF(N124="sníž. přenesená",J124,0)</f>
        <v>0</v>
      </c>
      <c r="BI124" s="245">
        <f>IF(N124="nulová",J124,0)</f>
        <v>0</v>
      </c>
      <c r="BJ124" s="13" t="s">
        <v>85</v>
      </c>
      <c r="BK124" s="245">
        <f>ROUND(I124*H124,2)</f>
        <v>0</v>
      </c>
      <c r="BL124" s="13" t="s">
        <v>151</v>
      </c>
      <c r="BM124" s="244" t="s">
        <v>523</v>
      </c>
    </row>
    <row r="125" s="2" customFormat="1">
      <c r="A125" s="34"/>
      <c r="B125" s="35"/>
      <c r="C125" s="36"/>
      <c r="D125" s="246" t="s">
        <v>153</v>
      </c>
      <c r="E125" s="36"/>
      <c r="F125" s="247" t="s">
        <v>154</v>
      </c>
      <c r="G125" s="36"/>
      <c r="H125" s="36"/>
      <c r="I125" s="150"/>
      <c r="J125" s="36"/>
      <c r="K125" s="36"/>
      <c r="L125" s="40"/>
      <c r="M125" s="248"/>
      <c r="N125" s="249"/>
      <c r="O125" s="87"/>
      <c r="P125" s="87"/>
      <c r="Q125" s="87"/>
      <c r="R125" s="87"/>
      <c r="S125" s="87"/>
      <c r="T125" s="88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3" t="s">
        <v>153</v>
      </c>
      <c r="AU125" s="13" t="s">
        <v>85</v>
      </c>
    </row>
    <row r="126" s="11" customFormat="1" ht="25.92" customHeight="1">
      <c r="A126" s="11"/>
      <c r="B126" s="218"/>
      <c r="C126" s="219"/>
      <c r="D126" s="220" t="s">
        <v>77</v>
      </c>
      <c r="E126" s="221" t="s">
        <v>155</v>
      </c>
      <c r="F126" s="221" t="s">
        <v>156</v>
      </c>
      <c r="G126" s="219"/>
      <c r="H126" s="219"/>
      <c r="I126" s="222"/>
      <c r="J126" s="223">
        <f>BK126</f>
        <v>0</v>
      </c>
      <c r="K126" s="219"/>
      <c r="L126" s="224"/>
      <c r="M126" s="225"/>
      <c r="N126" s="226"/>
      <c r="O126" s="226"/>
      <c r="P126" s="227">
        <f>SUM(P127:P142)</f>
        <v>0</v>
      </c>
      <c r="Q126" s="226"/>
      <c r="R126" s="227">
        <f>SUM(R127:R142)</f>
        <v>0</v>
      </c>
      <c r="S126" s="226"/>
      <c r="T126" s="228">
        <f>SUM(T127:T142)</f>
        <v>0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29" t="s">
        <v>157</v>
      </c>
      <c r="AT126" s="230" t="s">
        <v>77</v>
      </c>
      <c r="AU126" s="230" t="s">
        <v>78</v>
      </c>
      <c r="AY126" s="229" t="s">
        <v>148</v>
      </c>
      <c r="BK126" s="231">
        <f>SUM(BK127:BK142)</f>
        <v>0</v>
      </c>
    </row>
    <row r="127" s="2" customFormat="1" ht="44.25" customHeight="1">
      <c r="A127" s="34"/>
      <c r="B127" s="35"/>
      <c r="C127" s="232" t="s">
        <v>87</v>
      </c>
      <c r="D127" s="232" t="s">
        <v>149</v>
      </c>
      <c r="E127" s="233" t="s">
        <v>524</v>
      </c>
      <c r="F127" s="234" t="s">
        <v>525</v>
      </c>
      <c r="G127" s="235" t="s">
        <v>160</v>
      </c>
      <c r="H127" s="236">
        <v>2</v>
      </c>
      <c r="I127" s="237"/>
      <c r="J127" s="238">
        <f>ROUND(I127*H127,2)</f>
        <v>0</v>
      </c>
      <c r="K127" s="239"/>
      <c r="L127" s="40"/>
      <c r="M127" s="240" t="s">
        <v>1</v>
      </c>
      <c r="N127" s="241" t="s">
        <v>43</v>
      </c>
      <c r="O127" s="87"/>
      <c r="P127" s="242">
        <f>O127*H127</f>
        <v>0</v>
      </c>
      <c r="Q127" s="242">
        <v>0</v>
      </c>
      <c r="R127" s="242">
        <f>Q127*H127</f>
        <v>0</v>
      </c>
      <c r="S127" s="242">
        <v>0</v>
      </c>
      <c r="T127" s="243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44" t="s">
        <v>147</v>
      </c>
      <c r="AT127" s="244" t="s">
        <v>149</v>
      </c>
      <c r="AU127" s="244" t="s">
        <v>85</v>
      </c>
      <c r="AY127" s="13" t="s">
        <v>148</v>
      </c>
      <c r="BE127" s="245">
        <f>IF(N127="základní",J127,0)</f>
        <v>0</v>
      </c>
      <c r="BF127" s="245">
        <f>IF(N127="snížená",J127,0)</f>
        <v>0</v>
      </c>
      <c r="BG127" s="245">
        <f>IF(N127="zákl. přenesená",J127,0)</f>
        <v>0</v>
      </c>
      <c r="BH127" s="245">
        <f>IF(N127="sníž. přenesená",J127,0)</f>
        <v>0</v>
      </c>
      <c r="BI127" s="245">
        <f>IF(N127="nulová",J127,0)</f>
        <v>0</v>
      </c>
      <c r="BJ127" s="13" t="s">
        <v>85</v>
      </c>
      <c r="BK127" s="245">
        <f>ROUND(I127*H127,2)</f>
        <v>0</v>
      </c>
      <c r="BL127" s="13" t="s">
        <v>147</v>
      </c>
      <c r="BM127" s="244" t="s">
        <v>87</v>
      </c>
    </row>
    <row r="128" s="2" customFormat="1" ht="44.25" customHeight="1">
      <c r="A128" s="34"/>
      <c r="B128" s="35"/>
      <c r="C128" s="232" t="s">
        <v>157</v>
      </c>
      <c r="D128" s="232" t="s">
        <v>149</v>
      </c>
      <c r="E128" s="233" t="s">
        <v>526</v>
      </c>
      <c r="F128" s="234" t="s">
        <v>527</v>
      </c>
      <c r="G128" s="235" t="s">
        <v>160</v>
      </c>
      <c r="H128" s="236">
        <v>1</v>
      </c>
      <c r="I128" s="237"/>
      <c r="J128" s="238">
        <f>ROUND(I128*H128,2)</f>
        <v>0</v>
      </c>
      <c r="K128" s="239"/>
      <c r="L128" s="40"/>
      <c r="M128" s="240" t="s">
        <v>1</v>
      </c>
      <c r="N128" s="241" t="s">
        <v>43</v>
      </c>
      <c r="O128" s="87"/>
      <c r="P128" s="242">
        <f>O128*H128</f>
        <v>0</v>
      </c>
      <c r="Q128" s="242">
        <v>0</v>
      </c>
      <c r="R128" s="242">
        <f>Q128*H128</f>
        <v>0</v>
      </c>
      <c r="S128" s="242">
        <v>0</v>
      </c>
      <c r="T128" s="243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44" t="s">
        <v>147</v>
      </c>
      <c r="AT128" s="244" t="s">
        <v>149</v>
      </c>
      <c r="AU128" s="244" t="s">
        <v>85</v>
      </c>
      <c r="AY128" s="13" t="s">
        <v>148</v>
      </c>
      <c r="BE128" s="245">
        <f>IF(N128="základní",J128,0)</f>
        <v>0</v>
      </c>
      <c r="BF128" s="245">
        <f>IF(N128="snížená",J128,0)</f>
        <v>0</v>
      </c>
      <c r="BG128" s="245">
        <f>IF(N128="zákl. přenesená",J128,0)</f>
        <v>0</v>
      </c>
      <c r="BH128" s="245">
        <f>IF(N128="sníž. přenesená",J128,0)</f>
        <v>0</v>
      </c>
      <c r="BI128" s="245">
        <f>IF(N128="nulová",J128,0)</f>
        <v>0</v>
      </c>
      <c r="BJ128" s="13" t="s">
        <v>85</v>
      </c>
      <c r="BK128" s="245">
        <f>ROUND(I128*H128,2)</f>
        <v>0</v>
      </c>
      <c r="BL128" s="13" t="s">
        <v>147</v>
      </c>
      <c r="BM128" s="244" t="s">
        <v>147</v>
      </c>
    </row>
    <row r="129" s="2" customFormat="1" ht="44.25" customHeight="1">
      <c r="A129" s="34"/>
      <c r="B129" s="35"/>
      <c r="C129" s="232" t="s">
        <v>147</v>
      </c>
      <c r="D129" s="232" t="s">
        <v>149</v>
      </c>
      <c r="E129" s="233" t="s">
        <v>528</v>
      </c>
      <c r="F129" s="234" t="s">
        <v>529</v>
      </c>
      <c r="G129" s="235" t="s">
        <v>160</v>
      </c>
      <c r="H129" s="236">
        <v>1</v>
      </c>
      <c r="I129" s="237"/>
      <c r="J129" s="238">
        <f>ROUND(I129*H129,2)</f>
        <v>0</v>
      </c>
      <c r="K129" s="239"/>
      <c r="L129" s="40"/>
      <c r="M129" s="240" t="s">
        <v>1</v>
      </c>
      <c r="N129" s="241" t="s">
        <v>43</v>
      </c>
      <c r="O129" s="87"/>
      <c r="P129" s="242">
        <f>O129*H129</f>
        <v>0</v>
      </c>
      <c r="Q129" s="242">
        <v>0</v>
      </c>
      <c r="R129" s="242">
        <f>Q129*H129</f>
        <v>0</v>
      </c>
      <c r="S129" s="242">
        <v>0</v>
      </c>
      <c r="T129" s="243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44" t="s">
        <v>147</v>
      </c>
      <c r="AT129" s="244" t="s">
        <v>149</v>
      </c>
      <c r="AU129" s="244" t="s">
        <v>85</v>
      </c>
      <c r="AY129" s="13" t="s">
        <v>148</v>
      </c>
      <c r="BE129" s="245">
        <f>IF(N129="základní",J129,0)</f>
        <v>0</v>
      </c>
      <c r="BF129" s="245">
        <f>IF(N129="snížená",J129,0)</f>
        <v>0</v>
      </c>
      <c r="BG129" s="245">
        <f>IF(N129="zákl. přenesená",J129,0)</f>
        <v>0</v>
      </c>
      <c r="BH129" s="245">
        <f>IF(N129="sníž. přenesená",J129,0)</f>
        <v>0</v>
      </c>
      <c r="BI129" s="245">
        <f>IF(N129="nulová",J129,0)</f>
        <v>0</v>
      </c>
      <c r="BJ129" s="13" t="s">
        <v>85</v>
      </c>
      <c r="BK129" s="245">
        <f>ROUND(I129*H129,2)</f>
        <v>0</v>
      </c>
      <c r="BL129" s="13" t="s">
        <v>147</v>
      </c>
      <c r="BM129" s="244" t="s">
        <v>165</v>
      </c>
    </row>
    <row r="130" s="2" customFormat="1" ht="44.25" customHeight="1">
      <c r="A130" s="34"/>
      <c r="B130" s="35"/>
      <c r="C130" s="232" t="s">
        <v>166</v>
      </c>
      <c r="D130" s="232" t="s">
        <v>149</v>
      </c>
      <c r="E130" s="233" t="s">
        <v>530</v>
      </c>
      <c r="F130" s="234" t="s">
        <v>531</v>
      </c>
      <c r="G130" s="235" t="s">
        <v>160</v>
      </c>
      <c r="H130" s="236">
        <v>1</v>
      </c>
      <c r="I130" s="237"/>
      <c r="J130" s="238">
        <f>ROUND(I130*H130,2)</f>
        <v>0</v>
      </c>
      <c r="K130" s="239"/>
      <c r="L130" s="40"/>
      <c r="M130" s="240" t="s">
        <v>1</v>
      </c>
      <c r="N130" s="241" t="s">
        <v>43</v>
      </c>
      <c r="O130" s="87"/>
      <c r="P130" s="242">
        <f>O130*H130</f>
        <v>0</v>
      </c>
      <c r="Q130" s="242">
        <v>0</v>
      </c>
      <c r="R130" s="242">
        <f>Q130*H130</f>
        <v>0</v>
      </c>
      <c r="S130" s="242">
        <v>0</v>
      </c>
      <c r="T130" s="243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44" t="s">
        <v>147</v>
      </c>
      <c r="AT130" s="244" t="s">
        <v>149</v>
      </c>
      <c r="AU130" s="244" t="s">
        <v>85</v>
      </c>
      <c r="AY130" s="13" t="s">
        <v>148</v>
      </c>
      <c r="BE130" s="245">
        <f>IF(N130="základní",J130,0)</f>
        <v>0</v>
      </c>
      <c r="BF130" s="245">
        <f>IF(N130="snížená",J130,0)</f>
        <v>0</v>
      </c>
      <c r="BG130" s="245">
        <f>IF(N130="zákl. přenesená",J130,0)</f>
        <v>0</v>
      </c>
      <c r="BH130" s="245">
        <f>IF(N130="sníž. přenesená",J130,0)</f>
        <v>0</v>
      </c>
      <c r="BI130" s="245">
        <f>IF(N130="nulová",J130,0)</f>
        <v>0</v>
      </c>
      <c r="BJ130" s="13" t="s">
        <v>85</v>
      </c>
      <c r="BK130" s="245">
        <f>ROUND(I130*H130,2)</f>
        <v>0</v>
      </c>
      <c r="BL130" s="13" t="s">
        <v>147</v>
      </c>
      <c r="BM130" s="244" t="s">
        <v>167</v>
      </c>
    </row>
    <row r="131" s="2" customFormat="1" ht="44.25" customHeight="1">
      <c r="A131" s="34"/>
      <c r="B131" s="35"/>
      <c r="C131" s="232" t="s">
        <v>165</v>
      </c>
      <c r="D131" s="232" t="s">
        <v>149</v>
      </c>
      <c r="E131" s="233" t="s">
        <v>532</v>
      </c>
      <c r="F131" s="234" t="s">
        <v>533</v>
      </c>
      <c r="G131" s="235" t="s">
        <v>160</v>
      </c>
      <c r="H131" s="236">
        <v>1</v>
      </c>
      <c r="I131" s="237"/>
      <c r="J131" s="238">
        <f>ROUND(I131*H131,2)</f>
        <v>0</v>
      </c>
      <c r="K131" s="239"/>
      <c r="L131" s="40"/>
      <c r="M131" s="240" t="s">
        <v>1</v>
      </c>
      <c r="N131" s="241" t="s">
        <v>43</v>
      </c>
      <c r="O131" s="87"/>
      <c r="P131" s="242">
        <f>O131*H131</f>
        <v>0</v>
      </c>
      <c r="Q131" s="242">
        <v>0</v>
      </c>
      <c r="R131" s="242">
        <f>Q131*H131</f>
        <v>0</v>
      </c>
      <c r="S131" s="242">
        <v>0</v>
      </c>
      <c r="T131" s="243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44" t="s">
        <v>147</v>
      </c>
      <c r="AT131" s="244" t="s">
        <v>149</v>
      </c>
      <c r="AU131" s="244" t="s">
        <v>85</v>
      </c>
      <c r="AY131" s="13" t="s">
        <v>148</v>
      </c>
      <c r="BE131" s="245">
        <f>IF(N131="základní",J131,0)</f>
        <v>0</v>
      </c>
      <c r="BF131" s="245">
        <f>IF(N131="snížená",J131,0)</f>
        <v>0</v>
      </c>
      <c r="BG131" s="245">
        <f>IF(N131="zákl. přenesená",J131,0)</f>
        <v>0</v>
      </c>
      <c r="BH131" s="245">
        <f>IF(N131="sníž. přenesená",J131,0)</f>
        <v>0</v>
      </c>
      <c r="BI131" s="245">
        <f>IF(N131="nulová",J131,0)</f>
        <v>0</v>
      </c>
      <c r="BJ131" s="13" t="s">
        <v>85</v>
      </c>
      <c r="BK131" s="245">
        <f>ROUND(I131*H131,2)</f>
        <v>0</v>
      </c>
      <c r="BL131" s="13" t="s">
        <v>147</v>
      </c>
      <c r="BM131" s="244" t="s">
        <v>168</v>
      </c>
    </row>
    <row r="132" s="2" customFormat="1" ht="44.25" customHeight="1">
      <c r="A132" s="34"/>
      <c r="B132" s="35"/>
      <c r="C132" s="232" t="s">
        <v>169</v>
      </c>
      <c r="D132" s="232" t="s">
        <v>149</v>
      </c>
      <c r="E132" s="233" t="s">
        <v>534</v>
      </c>
      <c r="F132" s="234" t="s">
        <v>535</v>
      </c>
      <c r="G132" s="235" t="s">
        <v>160</v>
      </c>
      <c r="H132" s="236">
        <v>1</v>
      </c>
      <c r="I132" s="237"/>
      <c r="J132" s="238">
        <f>ROUND(I132*H132,2)</f>
        <v>0</v>
      </c>
      <c r="K132" s="239"/>
      <c r="L132" s="40"/>
      <c r="M132" s="240" t="s">
        <v>1</v>
      </c>
      <c r="N132" s="241" t="s">
        <v>43</v>
      </c>
      <c r="O132" s="87"/>
      <c r="P132" s="242">
        <f>O132*H132</f>
        <v>0</v>
      </c>
      <c r="Q132" s="242">
        <v>0</v>
      </c>
      <c r="R132" s="242">
        <f>Q132*H132</f>
        <v>0</v>
      </c>
      <c r="S132" s="242">
        <v>0</v>
      </c>
      <c r="T132" s="243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44" t="s">
        <v>147</v>
      </c>
      <c r="AT132" s="244" t="s">
        <v>149</v>
      </c>
      <c r="AU132" s="244" t="s">
        <v>85</v>
      </c>
      <c r="AY132" s="13" t="s">
        <v>148</v>
      </c>
      <c r="BE132" s="245">
        <f>IF(N132="základní",J132,0)</f>
        <v>0</v>
      </c>
      <c r="BF132" s="245">
        <f>IF(N132="snížená",J132,0)</f>
        <v>0</v>
      </c>
      <c r="BG132" s="245">
        <f>IF(N132="zákl. přenesená",J132,0)</f>
        <v>0</v>
      </c>
      <c r="BH132" s="245">
        <f>IF(N132="sníž. přenesená",J132,0)</f>
        <v>0</v>
      </c>
      <c r="BI132" s="245">
        <f>IF(N132="nulová",J132,0)</f>
        <v>0</v>
      </c>
      <c r="BJ132" s="13" t="s">
        <v>85</v>
      </c>
      <c r="BK132" s="245">
        <f>ROUND(I132*H132,2)</f>
        <v>0</v>
      </c>
      <c r="BL132" s="13" t="s">
        <v>147</v>
      </c>
      <c r="BM132" s="244" t="s">
        <v>172</v>
      </c>
    </row>
    <row r="133" s="2" customFormat="1" ht="44.25" customHeight="1">
      <c r="A133" s="34"/>
      <c r="B133" s="35"/>
      <c r="C133" s="232" t="s">
        <v>167</v>
      </c>
      <c r="D133" s="232" t="s">
        <v>149</v>
      </c>
      <c r="E133" s="233" t="s">
        <v>536</v>
      </c>
      <c r="F133" s="234" t="s">
        <v>537</v>
      </c>
      <c r="G133" s="235" t="s">
        <v>160</v>
      </c>
      <c r="H133" s="236">
        <v>1</v>
      </c>
      <c r="I133" s="237"/>
      <c r="J133" s="238">
        <f>ROUND(I133*H133,2)</f>
        <v>0</v>
      </c>
      <c r="K133" s="239"/>
      <c r="L133" s="40"/>
      <c r="M133" s="240" t="s">
        <v>1</v>
      </c>
      <c r="N133" s="241" t="s">
        <v>43</v>
      </c>
      <c r="O133" s="87"/>
      <c r="P133" s="242">
        <f>O133*H133</f>
        <v>0</v>
      </c>
      <c r="Q133" s="242">
        <v>0</v>
      </c>
      <c r="R133" s="242">
        <f>Q133*H133</f>
        <v>0</v>
      </c>
      <c r="S133" s="242">
        <v>0</v>
      </c>
      <c r="T133" s="243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44" t="s">
        <v>147</v>
      </c>
      <c r="AT133" s="244" t="s">
        <v>149</v>
      </c>
      <c r="AU133" s="244" t="s">
        <v>85</v>
      </c>
      <c r="AY133" s="13" t="s">
        <v>148</v>
      </c>
      <c r="BE133" s="245">
        <f>IF(N133="základní",J133,0)</f>
        <v>0</v>
      </c>
      <c r="BF133" s="245">
        <f>IF(N133="snížená",J133,0)</f>
        <v>0</v>
      </c>
      <c r="BG133" s="245">
        <f>IF(N133="zákl. přenesená",J133,0)</f>
        <v>0</v>
      </c>
      <c r="BH133" s="245">
        <f>IF(N133="sníž. přenesená",J133,0)</f>
        <v>0</v>
      </c>
      <c r="BI133" s="245">
        <f>IF(N133="nulová",J133,0)</f>
        <v>0</v>
      </c>
      <c r="BJ133" s="13" t="s">
        <v>85</v>
      </c>
      <c r="BK133" s="245">
        <f>ROUND(I133*H133,2)</f>
        <v>0</v>
      </c>
      <c r="BL133" s="13" t="s">
        <v>147</v>
      </c>
      <c r="BM133" s="244" t="s">
        <v>173</v>
      </c>
    </row>
    <row r="134" s="2" customFormat="1" ht="44.25" customHeight="1">
      <c r="A134" s="34"/>
      <c r="B134" s="35"/>
      <c r="C134" s="232" t="s">
        <v>174</v>
      </c>
      <c r="D134" s="232" t="s">
        <v>149</v>
      </c>
      <c r="E134" s="233" t="s">
        <v>538</v>
      </c>
      <c r="F134" s="234" t="s">
        <v>539</v>
      </c>
      <c r="G134" s="235" t="s">
        <v>160</v>
      </c>
      <c r="H134" s="236">
        <v>1</v>
      </c>
      <c r="I134" s="237"/>
      <c r="J134" s="238">
        <f>ROUND(I134*H134,2)</f>
        <v>0</v>
      </c>
      <c r="K134" s="239"/>
      <c r="L134" s="40"/>
      <c r="M134" s="240" t="s">
        <v>1</v>
      </c>
      <c r="N134" s="241" t="s">
        <v>43</v>
      </c>
      <c r="O134" s="87"/>
      <c r="P134" s="242">
        <f>O134*H134</f>
        <v>0</v>
      </c>
      <c r="Q134" s="242">
        <v>0</v>
      </c>
      <c r="R134" s="242">
        <f>Q134*H134</f>
        <v>0</v>
      </c>
      <c r="S134" s="242">
        <v>0</v>
      </c>
      <c r="T134" s="243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44" t="s">
        <v>147</v>
      </c>
      <c r="AT134" s="244" t="s">
        <v>149</v>
      </c>
      <c r="AU134" s="244" t="s">
        <v>85</v>
      </c>
      <c r="AY134" s="13" t="s">
        <v>148</v>
      </c>
      <c r="BE134" s="245">
        <f>IF(N134="základní",J134,0)</f>
        <v>0</v>
      </c>
      <c r="BF134" s="245">
        <f>IF(N134="snížená",J134,0)</f>
        <v>0</v>
      </c>
      <c r="BG134" s="245">
        <f>IF(N134="zákl. přenesená",J134,0)</f>
        <v>0</v>
      </c>
      <c r="BH134" s="245">
        <f>IF(N134="sníž. přenesená",J134,0)</f>
        <v>0</v>
      </c>
      <c r="BI134" s="245">
        <f>IF(N134="nulová",J134,0)</f>
        <v>0</v>
      </c>
      <c r="BJ134" s="13" t="s">
        <v>85</v>
      </c>
      <c r="BK134" s="245">
        <f>ROUND(I134*H134,2)</f>
        <v>0</v>
      </c>
      <c r="BL134" s="13" t="s">
        <v>147</v>
      </c>
      <c r="BM134" s="244" t="s">
        <v>177</v>
      </c>
    </row>
    <row r="135" s="2" customFormat="1" ht="44.25" customHeight="1">
      <c r="A135" s="34"/>
      <c r="B135" s="35"/>
      <c r="C135" s="232" t="s">
        <v>168</v>
      </c>
      <c r="D135" s="232" t="s">
        <v>149</v>
      </c>
      <c r="E135" s="233" t="s">
        <v>540</v>
      </c>
      <c r="F135" s="234" t="s">
        <v>541</v>
      </c>
      <c r="G135" s="235" t="s">
        <v>160</v>
      </c>
      <c r="H135" s="236">
        <v>2</v>
      </c>
      <c r="I135" s="237"/>
      <c r="J135" s="238">
        <f>ROUND(I135*H135,2)</f>
        <v>0</v>
      </c>
      <c r="K135" s="239"/>
      <c r="L135" s="40"/>
      <c r="M135" s="240" t="s">
        <v>1</v>
      </c>
      <c r="N135" s="241" t="s">
        <v>43</v>
      </c>
      <c r="O135" s="87"/>
      <c r="P135" s="242">
        <f>O135*H135</f>
        <v>0</v>
      </c>
      <c r="Q135" s="242">
        <v>0</v>
      </c>
      <c r="R135" s="242">
        <f>Q135*H135</f>
        <v>0</v>
      </c>
      <c r="S135" s="242">
        <v>0</v>
      </c>
      <c r="T135" s="243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44" t="s">
        <v>147</v>
      </c>
      <c r="AT135" s="244" t="s">
        <v>149</v>
      </c>
      <c r="AU135" s="244" t="s">
        <v>85</v>
      </c>
      <c r="AY135" s="13" t="s">
        <v>148</v>
      </c>
      <c r="BE135" s="245">
        <f>IF(N135="základní",J135,0)</f>
        <v>0</v>
      </c>
      <c r="BF135" s="245">
        <f>IF(N135="snížená",J135,0)</f>
        <v>0</v>
      </c>
      <c r="BG135" s="245">
        <f>IF(N135="zákl. přenesená",J135,0)</f>
        <v>0</v>
      </c>
      <c r="BH135" s="245">
        <f>IF(N135="sníž. přenesená",J135,0)</f>
        <v>0</v>
      </c>
      <c r="BI135" s="245">
        <f>IF(N135="nulová",J135,0)</f>
        <v>0</v>
      </c>
      <c r="BJ135" s="13" t="s">
        <v>85</v>
      </c>
      <c r="BK135" s="245">
        <f>ROUND(I135*H135,2)</f>
        <v>0</v>
      </c>
      <c r="BL135" s="13" t="s">
        <v>147</v>
      </c>
      <c r="BM135" s="244" t="s">
        <v>178</v>
      </c>
    </row>
    <row r="136" s="2" customFormat="1" ht="44.25" customHeight="1">
      <c r="A136" s="34"/>
      <c r="B136" s="35"/>
      <c r="C136" s="232" t="s">
        <v>179</v>
      </c>
      <c r="D136" s="232" t="s">
        <v>149</v>
      </c>
      <c r="E136" s="233" t="s">
        <v>542</v>
      </c>
      <c r="F136" s="234" t="s">
        <v>543</v>
      </c>
      <c r="G136" s="235" t="s">
        <v>160</v>
      </c>
      <c r="H136" s="236">
        <v>1</v>
      </c>
      <c r="I136" s="237"/>
      <c r="J136" s="238">
        <f>ROUND(I136*H136,2)</f>
        <v>0</v>
      </c>
      <c r="K136" s="239"/>
      <c r="L136" s="40"/>
      <c r="M136" s="240" t="s">
        <v>1</v>
      </c>
      <c r="N136" s="241" t="s">
        <v>43</v>
      </c>
      <c r="O136" s="87"/>
      <c r="P136" s="242">
        <f>O136*H136</f>
        <v>0</v>
      </c>
      <c r="Q136" s="242">
        <v>0</v>
      </c>
      <c r="R136" s="242">
        <f>Q136*H136</f>
        <v>0</v>
      </c>
      <c r="S136" s="242">
        <v>0</v>
      </c>
      <c r="T136" s="243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44" t="s">
        <v>147</v>
      </c>
      <c r="AT136" s="244" t="s">
        <v>149</v>
      </c>
      <c r="AU136" s="244" t="s">
        <v>85</v>
      </c>
      <c r="AY136" s="13" t="s">
        <v>148</v>
      </c>
      <c r="BE136" s="245">
        <f>IF(N136="základní",J136,0)</f>
        <v>0</v>
      </c>
      <c r="BF136" s="245">
        <f>IF(N136="snížená",J136,0)</f>
        <v>0</v>
      </c>
      <c r="BG136" s="245">
        <f>IF(N136="zákl. přenesená",J136,0)</f>
        <v>0</v>
      </c>
      <c r="BH136" s="245">
        <f>IF(N136="sníž. přenesená",J136,0)</f>
        <v>0</v>
      </c>
      <c r="BI136" s="245">
        <f>IF(N136="nulová",J136,0)</f>
        <v>0</v>
      </c>
      <c r="BJ136" s="13" t="s">
        <v>85</v>
      </c>
      <c r="BK136" s="245">
        <f>ROUND(I136*H136,2)</f>
        <v>0</v>
      </c>
      <c r="BL136" s="13" t="s">
        <v>147</v>
      </c>
      <c r="BM136" s="244" t="s">
        <v>182</v>
      </c>
    </row>
    <row r="137" s="2" customFormat="1" ht="44.25" customHeight="1">
      <c r="A137" s="34"/>
      <c r="B137" s="35"/>
      <c r="C137" s="232" t="s">
        <v>172</v>
      </c>
      <c r="D137" s="232" t="s">
        <v>149</v>
      </c>
      <c r="E137" s="233" t="s">
        <v>544</v>
      </c>
      <c r="F137" s="234" t="s">
        <v>545</v>
      </c>
      <c r="G137" s="235" t="s">
        <v>160</v>
      </c>
      <c r="H137" s="236">
        <v>1</v>
      </c>
      <c r="I137" s="237"/>
      <c r="J137" s="238">
        <f>ROUND(I137*H137,2)</f>
        <v>0</v>
      </c>
      <c r="K137" s="239"/>
      <c r="L137" s="40"/>
      <c r="M137" s="240" t="s">
        <v>1</v>
      </c>
      <c r="N137" s="241" t="s">
        <v>43</v>
      </c>
      <c r="O137" s="87"/>
      <c r="P137" s="242">
        <f>O137*H137</f>
        <v>0</v>
      </c>
      <c r="Q137" s="242">
        <v>0</v>
      </c>
      <c r="R137" s="242">
        <f>Q137*H137</f>
        <v>0</v>
      </c>
      <c r="S137" s="242">
        <v>0</v>
      </c>
      <c r="T137" s="243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44" t="s">
        <v>147</v>
      </c>
      <c r="AT137" s="244" t="s">
        <v>149</v>
      </c>
      <c r="AU137" s="244" t="s">
        <v>85</v>
      </c>
      <c r="AY137" s="13" t="s">
        <v>148</v>
      </c>
      <c r="BE137" s="245">
        <f>IF(N137="základní",J137,0)</f>
        <v>0</v>
      </c>
      <c r="BF137" s="245">
        <f>IF(N137="snížená",J137,0)</f>
        <v>0</v>
      </c>
      <c r="BG137" s="245">
        <f>IF(N137="zákl. přenesená",J137,0)</f>
        <v>0</v>
      </c>
      <c r="BH137" s="245">
        <f>IF(N137="sníž. přenesená",J137,0)</f>
        <v>0</v>
      </c>
      <c r="BI137" s="245">
        <f>IF(N137="nulová",J137,0)</f>
        <v>0</v>
      </c>
      <c r="BJ137" s="13" t="s">
        <v>85</v>
      </c>
      <c r="BK137" s="245">
        <f>ROUND(I137*H137,2)</f>
        <v>0</v>
      </c>
      <c r="BL137" s="13" t="s">
        <v>147</v>
      </c>
      <c r="BM137" s="244" t="s">
        <v>183</v>
      </c>
    </row>
    <row r="138" s="2" customFormat="1" ht="44.25" customHeight="1">
      <c r="A138" s="34"/>
      <c r="B138" s="35"/>
      <c r="C138" s="232" t="s">
        <v>184</v>
      </c>
      <c r="D138" s="232" t="s">
        <v>149</v>
      </c>
      <c r="E138" s="233" t="s">
        <v>546</v>
      </c>
      <c r="F138" s="234" t="s">
        <v>547</v>
      </c>
      <c r="G138" s="235" t="s">
        <v>160</v>
      </c>
      <c r="H138" s="236">
        <v>1</v>
      </c>
      <c r="I138" s="237"/>
      <c r="J138" s="238">
        <f>ROUND(I138*H138,2)</f>
        <v>0</v>
      </c>
      <c r="K138" s="239"/>
      <c r="L138" s="40"/>
      <c r="M138" s="240" t="s">
        <v>1</v>
      </c>
      <c r="N138" s="241" t="s">
        <v>43</v>
      </c>
      <c r="O138" s="87"/>
      <c r="P138" s="242">
        <f>O138*H138</f>
        <v>0</v>
      </c>
      <c r="Q138" s="242">
        <v>0</v>
      </c>
      <c r="R138" s="242">
        <f>Q138*H138</f>
        <v>0</v>
      </c>
      <c r="S138" s="242">
        <v>0</v>
      </c>
      <c r="T138" s="243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44" t="s">
        <v>147</v>
      </c>
      <c r="AT138" s="244" t="s">
        <v>149</v>
      </c>
      <c r="AU138" s="244" t="s">
        <v>85</v>
      </c>
      <c r="AY138" s="13" t="s">
        <v>148</v>
      </c>
      <c r="BE138" s="245">
        <f>IF(N138="základní",J138,0)</f>
        <v>0</v>
      </c>
      <c r="BF138" s="245">
        <f>IF(N138="snížená",J138,0)</f>
        <v>0</v>
      </c>
      <c r="BG138" s="245">
        <f>IF(N138="zákl. přenesená",J138,0)</f>
        <v>0</v>
      </c>
      <c r="BH138" s="245">
        <f>IF(N138="sníž. přenesená",J138,0)</f>
        <v>0</v>
      </c>
      <c r="BI138" s="245">
        <f>IF(N138="nulová",J138,0)</f>
        <v>0</v>
      </c>
      <c r="BJ138" s="13" t="s">
        <v>85</v>
      </c>
      <c r="BK138" s="245">
        <f>ROUND(I138*H138,2)</f>
        <v>0</v>
      </c>
      <c r="BL138" s="13" t="s">
        <v>147</v>
      </c>
      <c r="BM138" s="244" t="s">
        <v>187</v>
      </c>
    </row>
    <row r="139" s="2" customFormat="1" ht="44.25" customHeight="1">
      <c r="A139" s="34"/>
      <c r="B139" s="35"/>
      <c r="C139" s="232" t="s">
        <v>173</v>
      </c>
      <c r="D139" s="232" t="s">
        <v>149</v>
      </c>
      <c r="E139" s="233" t="s">
        <v>548</v>
      </c>
      <c r="F139" s="234" t="s">
        <v>549</v>
      </c>
      <c r="G139" s="235" t="s">
        <v>160</v>
      </c>
      <c r="H139" s="236">
        <v>1</v>
      </c>
      <c r="I139" s="237"/>
      <c r="J139" s="238">
        <f>ROUND(I139*H139,2)</f>
        <v>0</v>
      </c>
      <c r="K139" s="239"/>
      <c r="L139" s="40"/>
      <c r="M139" s="240" t="s">
        <v>1</v>
      </c>
      <c r="N139" s="241" t="s">
        <v>43</v>
      </c>
      <c r="O139" s="87"/>
      <c r="P139" s="242">
        <f>O139*H139</f>
        <v>0</v>
      </c>
      <c r="Q139" s="242">
        <v>0</v>
      </c>
      <c r="R139" s="242">
        <f>Q139*H139</f>
        <v>0</v>
      </c>
      <c r="S139" s="242">
        <v>0</v>
      </c>
      <c r="T139" s="243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44" t="s">
        <v>147</v>
      </c>
      <c r="AT139" s="244" t="s">
        <v>149</v>
      </c>
      <c r="AU139" s="244" t="s">
        <v>85</v>
      </c>
      <c r="AY139" s="13" t="s">
        <v>148</v>
      </c>
      <c r="BE139" s="245">
        <f>IF(N139="základní",J139,0)</f>
        <v>0</v>
      </c>
      <c r="BF139" s="245">
        <f>IF(N139="snížená",J139,0)</f>
        <v>0</v>
      </c>
      <c r="BG139" s="245">
        <f>IF(N139="zákl. přenesená",J139,0)</f>
        <v>0</v>
      </c>
      <c r="BH139" s="245">
        <f>IF(N139="sníž. přenesená",J139,0)</f>
        <v>0</v>
      </c>
      <c r="BI139" s="245">
        <f>IF(N139="nulová",J139,0)</f>
        <v>0</v>
      </c>
      <c r="BJ139" s="13" t="s">
        <v>85</v>
      </c>
      <c r="BK139" s="245">
        <f>ROUND(I139*H139,2)</f>
        <v>0</v>
      </c>
      <c r="BL139" s="13" t="s">
        <v>147</v>
      </c>
      <c r="BM139" s="244" t="s">
        <v>190</v>
      </c>
    </row>
    <row r="140" s="2" customFormat="1" ht="44.25" customHeight="1">
      <c r="A140" s="34"/>
      <c r="B140" s="35"/>
      <c r="C140" s="232" t="s">
        <v>8</v>
      </c>
      <c r="D140" s="232" t="s">
        <v>149</v>
      </c>
      <c r="E140" s="233" t="s">
        <v>550</v>
      </c>
      <c r="F140" s="234" t="s">
        <v>551</v>
      </c>
      <c r="G140" s="235" t="s">
        <v>160</v>
      </c>
      <c r="H140" s="236">
        <v>5</v>
      </c>
      <c r="I140" s="237"/>
      <c r="J140" s="238">
        <f>ROUND(I140*H140,2)</f>
        <v>0</v>
      </c>
      <c r="K140" s="239"/>
      <c r="L140" s="40"/>
      <c r="M140" s="240" t="s">
        <v>1</v>
      </c>
      <c r="N140" s="241" t="s">
        <v>43</v>
      </c>
      <c r="O140" s="87"/>
      <c r="P140" s="242">
        <f>O140*H140</f>
        <v>0</v>
      </c>
      <c r="Q140" s="242">
        <v>0</v>
      </c>
      <c r="R140" s="242">
        <f>Q140*H140</f>
        <v>0</v>
      </c>
      <c r="S140" s="242">
        <v>0</v>
      </c>
      <c r="T140" s="243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44" t="s">
        <v>147</v>
      </c>
      <c r="AT140" s="244" t="s">
        <v>149</v>
      </c>
      <c r="AU140" s="244" t="s">
        <v>85</v>
      </c>
      <c r="AY140" s="13" t="s">
        <v>148</v>
      </c>
      <c r="BE140" s="245">
        <f>IF(N140="základní",J140,0)</f>
        <v>0</v>
      </c>
      <c r="BF140" s="245">
        <f>IF(N140="snížená",J140,0)</f>
        <v>0</v>
      </c>
      <c r="BG140" s="245">
        <f>IF(N140="zákl. přenesená",J140,0)</f>
        <v>0</v>
      </c>
      <c r="BH140" s="245">
        <f>IF(N140="sníž. přenesená",J140,0)</f>
        <v>0</v>
      </c>
      <c r="BI140" s="245">
        <f>IF(N140="nulová",J140,0)</f>
        <v>0</v>
      </c>
      <c r="BJ140" s="13" t="s">
        <v>85</v>
      </c>
      <c r="BK140" s="245">
        <f>ROUND(I140*H140,2)</f>
        <v>0</v>
      </c>
      <c r="BL140" s="13" t="s">
        <v>147</v>
      </c>
      <c r="BM140" s="244" t="s">
        <v>193</v>
      </c>
    </row>
    <row r="141" s="2" customFormat="1" ht="44.25" customHeight="1">
      <c r="A141" s="34"/>
      <c r="B141" s="35"/>
      <c r="C141" s="232" t="s">
        <v>177</v>
      </c>
      <c r="D141" s="232" t="s">
        <v>149</v>
      </c>
      <c r="E141" s="233" t="s">
        <v>552</v>
      </c>
      <c r="F141" s="234" t="s">
        <v>553</v>
      </c>
      <c r="G141" s="235" t="s">
        <v>160</v>
      </c>
      <c r="H141" s="236">
        <v>1</v>
      </c>
      <c r="I141" s="237"/>
      <c r="J141" s="238">
        <f>ROUND(I141*H141,2)</f>
        <v>0</v>
      </c>
      <c r="K141" s="239"/>
      <c r="L141" s="40"/>
      <c r="M141" s="240" t="s">
        <v>1</v>
      </c>
      <c r="N141" s="241" t="s">
        <v>43</v>
      </c>
      <c r="O141" s="87"/>
      <c r="P141" s="242">
        <f>O141*H141</f>
        <v>0</v>
      </c>
      <c r="Q141" s="242">
        <v>0</v>
      </c>
      <c r="R141" s="242">
        <f>Q141*H141</f>
        <v>0</v>
      </c>
      <c r="S141" s="242">
        <v>0</v>
      </c>
      <c r="T141" s="243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44" t="s">
        <v>147</v>
      </c>
      <c r="AT141" s="244" t="s">
        <v>149</v>
      </c>
      <c r="AU141" s="244" t="s">
        <v>85</v>
      </c>
      <c r="AY141" s="13" t="s">
        <v>148</v>
      </c>
      <c r="BE141" s="245">
        <f>IF(N141="základní",J141,0)</f>
        <v>0</v>
      </c>
      <c r="BF141" s="245">
        <f>IF(N141="snížená",J141,0)</f>
        <v>0</v>
      </c>
      <c r="BG141" s="245">
        <f>IF(N141="zákl. přenesená",J141,0)</f>
        <v>0</v>
      </c>
      <c r="BH141" s="245">
        <f>IF(N141="sníž. přenesená",J141,0)</f>
        <v>0</v>
      </c>
      <c r="BI141" s="245">
        <f>IF(N141="nulová",J141,0)</f>
        <v>0</v>
      </c>
      <c r="BJ141" s="13" t="s">
        <v>85</v>
      </c>
      <c r="BK141" s="245">
        <f>ROUND(I141*H141,2)</f>
        <v>0</v>
      </c>
      <c r="BL141" s="13" t="s">
        <v>147</v>
      </c>
      <c r="BM141" s="244" t="s">
        <v>196</v>
      </c>
    </row>
    <row r="142" s="2" customFormat="1" ht="44.25" customHeight="1">
      <c r="A142" s="34"/>
      <c r="B142" s="35"/>
      <c r="C142" s="232" t="s">
        <v>197</v>
      </c>
      <c r="D142" s="232" t="s">
        <v>149</v>
      </c>
      <c r="E142" s="233" t="s">
        <v>554</v>
      </c>
      <c r="F142" s="234" t="s">
        <v>555</v>
      </c>
      <c r="G142" s="235" t="s">
        <v>160</v>
      </c>
      <c r="H142" s="236">
        <v>1</v>
      </c>
      <c r="I142" s="237"/>
      <c r="J142" s="238">
        <f>ROUND(I142*H142,2)</f>
        <v>0</v>
      </c>
      <c r="K142" s="239"/>
      <c r="L142" s="40"/>
      <c r="M142" s="250" t="s">
        <v>1</v>
      </c>
      <c r="N142" s="251" t="s">
        <v>43</v>
      </c>
      <c r="O142" s="252"/>
      <c r="P142" s="253">
        <f>O142*H142</f>
        <v>0</v>
      </c>
      <c r="Q142" s="253">
        <v>0</v>
      </c>
      <c r="R142" s="253">
        <f>Q142*H142</f>
        <v>0</v>
      </c>
      <c r="S142" s="253">
        <v>0</v>
      </c>
      <c r="T142" s="254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44" t="s">
        <v>147</v>
      </c>
      <c r="AT142" s="244" t="s">
        <v>149</v>
      </c>
      <c r="AU142" s="244" t="s">
        <v>85</v>
      </c>
      <c r="AY142" s="13" t="s">
        <v>148</v>
      </c>
      <c r="BE142" s="245">
        <f>IF(N142="základní",J142,0)</f>
        <v>0</v>
      </c>
      <c r="BF142" s="245">
        <f>IF(N142="snížená",J142,0)</f>
        <v>0</v>
      </c>
      <c r="BG142" s="245">
        <f>IF(N142="zákl. přenesená",J142,0)</f>
        <v>0</v>
      </c>
      <c r="BH142" s="245">
        <f>IF(N142="sníž. přenesená",J142,0)</f>
        <v>0</v>
      </c>
      <c r="BI142" s="245">
        <f>IF(N142="nulová",J142,0)</f>
        <v>0</v>
      </c>
      <c r="BJ142" s="13" t="s">
        <v>85</v>
      </c>
      <c r="BK142" s="245">
        <f>ROUND(I142*H142,2)</f>
        <v>0</v>
      </c>
      <c r="BL142" s="13" t="s">
        <v>147</v>
      </c>
      <c r="BM142" s="244" t="s">
        <v>200</v>
      </c>
    </row>
    <row r="143" s="2" customFormat="1" ht="6.96" customHeight="1">
      <c r="A143" s="34"/>
      <c r="B143" s="62"/>
      <c r="C143" s="63"/>
      <c r="D143" s="63"/>
      <c r="E143" s="63"/>
      <c r="F143" s="63"/>
      <c r="G143" s="63"/>
      <c r="H143" s="63"/>
      <c r="I143" s="188"/>
      <c r="J143" s="63"/>
      <c r="K143" s="63"/>
      <c r="L143" s="40"/>
      <c r="M143" s="34"/>
      <c r="O143" s="34"/>
      <c r="P143" s="34"/>
      <c r="Q143" s="34"/>
      <c r="R143" s="34"/>
      <c r="S143" s="34"/>
      <c r="T143" s="34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</row>
  </sheetData>
  <sheetProtection sheet="1" autoFilter="0" formatColumns="0" formatRows="0" objects="1" scenarios="1" spinCount="100000" saltValue="cly51e+33ee8rAQ2I7805YtMKqDHM5XTEEyHUhyl4OXYPS7Jsfwx3edy/H8ZC1U/2oEdHvjT2pMaGCarD15QjQ==" hashValue="x++5g3AYGPcTCIrzBkmzShbY315j0gD8Zgj2iNkrC83hnXAKdtFJfeZ3ak/9PhCtXDtM6ODYMgw9EklkkR4G6A==" algorithmName="SHA-512" password="C1E4"/>
  <autoFilter ref="C121:K14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2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107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5"/>
      <c r="J3" s="144"/>
      <c r="K3" s="144"/>
      <c r="L3" s="16"/>
      <c r="AT3" s="13" t="s">
        <v>87</v>
      </c>
    </row>
    <row r="4" s="1" customFormat="1" ht="24.96" customHeight="1">
      <c r="B4" s="16"/>
      <c r="D4" s="146" t="s">
        <v>120</v>
      </c>
      <c r="I4" s="142"/>
      <c r="L4" s="16"/>
      <c r="M4" s="147" t="s">
        <v>10</v>
      </c>
      <c r="AT4" s="13" t="s">
        <v>4</v>
      </c>
    </row>
    <row r="5" s="1" customFormat="1" ht="6.96" customHeight="1">
      <c r="B5" s="16"/>
      <c r="I5" s="142"/>
      <c r="L5" s="16"/>
    </row>
    <row r="6" s="1" customFormat="1" ht="12" customHeight="1">
      <c r="B6" s="16"/>
      <c r="D6" s="148" t="s">
        <v>16</v>
      </c>
      <c r="I6" s="142"/>
      <c r="L6" s="16"/>
    </row>
    <row r="7" s="1" customFormat="1" ht="16.5" customHeight="1">
      <c r="B7" s="16"/>
      <c r="E7" s="149" t="str">
        <f>'Rekapitulace zakázky'!K6</f>
        <v>Pravidelná kontrola plynových zařízení v obvodu OŘ Praha</v>
      </c>
      <c r="F7" s="148"/>
      <c r="G7" s="148"/>
      <c r="H7" s="148"/>
      <c r="I7" s="142"/>
      <c r="L7" s="16"/>
    </row>
    <row r="8" s="1" customFormat="1" ht="12" customHeight="1">
      <c r="B8" s="16"/>
      <c r="D8" s="148" t="s">
        <v>121</v>
      </c>
      <c r="I8" s="142"/>
      <c r="L8" s="16"/>
    </row>
    <row r="9" s="2" customFormat="1" ht="16.5" customHeight="1">
      <c r="A9" s="34"/>
      <c r="B9" s="40"/>
      <c r="C9" s="34"/>
      <c r="D9" s="34"/>
      <c r="E9" s="149" t="s">
        <v>487</v>
      </c>
      <c r="F9" s="34"/>
      <c r="G9" s="34"/>
      <c r="H9" s="34"/>
      <c r="I9" s="150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8" t="s">
        <v>123</v>
      </c>
      <c r="E10" s="34"/>
      <c r="F10" s="34"/>
      <c r="G10" s="34"/>
      <c r="H10" s="34"/>
      <c r="I10" s="150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51" t="s">
        <v>556</v>
      </c>
      <c r="F11" s="34"/>
      <c r="G11" s="34"/>
      <c r="H11" s="34"/>
      <c r="I11" s="150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150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8" t="s">
        <v>18</v>
      </c>
      <c r="E13" s="34"/>
      <c r="F13" s="137" t="s">
        <v>1</v>
      </c>
      <c r="G13" s="34"/>
      <c r="H13" s="34"/>
      <c r="I13" s="152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8" t="s">
        <v>20</v>
      </c>
      <c r="E14" s="34"/>
      <c r="F14" s="137" t="s">
        <v>33</v>
      </c>
      <c r="G14" s="34"/>
      <c r="H14" s="34"/>
      <c r="I14" s="152" t="s">
        <v>22</v>
      </c>
      <c r="J14" s="153" t="str">
        <f>'Rekapitulace zakázky'!AN8</f>
        <v>1. 6. 2020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150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8" t="s">
        <v>24</v>
      </c>
      <c r="E16" s="34"/>
      <c r="F16" s="34"/>
      <c r="G16" s="34"/>
      <c r="H16" s="34"/>
      <c r="I16" s="152" t="s">
        <v>25</v>
      </c>
      <c r="J16" s="137" t="str">
        <f>IF('Rekapitulace zakázky'!AN10="","",'Rekapitulace zakázky'!AN10)</f>
        <v>70994234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tr">
        <f>IF('Rekapitulace zakázky'!E11="","",'Rekapitulace zakázky'!E11)</f>
        <v>Správa železnic, státní organizace</v>
      </c>
      <c r="F17" s="34"/>
      <c r="G17" s="34"/>
      <c r="H17" s="34"/>
      <c r="I17" s="152" t="s">
        <v>28</v>
      </c>
      <c r="J17" s="137" t="str">
        <f>IF('Rekapitulace zakázky'!AN11="","",'Rekapitulace zakázky'!AN11)</f>
        <v>CZ70994234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150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8" t="s">
        <v>30</v>
      </c>
      <c r="E19" s="34"/>
      <c r="F19" s="34"/>
      <c r="G19" s="34"/>
      <c r="H19" s="34"/>
      <c r="I19" s="152" t="s">
        <v>25</v>
      </c>
      <c r="J19" s="29" t="str">
        <f>'Rekapitulace zakázky'!AN13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zakázky'!E14</f>
        <v>Vyplň údaj</v>
      </c>
      <c r="F20" s="137"/>
      <c r="G20" s="137"/>
      <c r="H20" s="137"/>
      <c r="I20" s="152" t="s">
        <v>28</v>
      </c>
      <c r="J20" s="29" t="str">
        <f>'Rekapitulace zakázky'!AN14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150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8" t="s">
        <v>32</v>
      </c>
      <c r="E22" s="34"/>
      <c r="F22" s="34"/>
      <c r="G22" s="34"/>
      <c r="H22" s="34"/>
      <c r="I22" s="152" t="s">
        <v>25</v>
      </c>
      <c r="J22" s="137" t="str">
        <f>IF('Rekapitulace zakázky'!AN16="","",'Rekapitulace zakázky'!AN16)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zakázky'!E17="","",'Rekapitulace zakázky'!E17)</f>
        <v xml:space="preserve"> </v>
      </c>
      <c r="F23" s="34"/>
      <c r="G23" s="34"/>
      <c r="H23" s="34"/>
      <c r="I23" s="152" t="s">
        <v>28</v>
      </c>
      <c r="J23" s="137" t="str">
        <f>IF('Rekapitulace zakázky'!AN17="","",'Rekapitulace zakázky'!AN17)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150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8" t="s">
        <v>35</v>
      </c>
      <c r="E25" s="34"/>
      <c r="F25" s="34"/>
      <c r="G25" s="34"/>
      <c r="H25" s="34"/>
      <c r="I25" s="152" t="s">
        <v>25</v>
      </c>
      <c r="J25" s="137" t="str">
        <f>IF('Rekapitulace zakázky'!AN19="","",'Rekapitulace zakázky'!AN19)</f>
        <v/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tr">
        <f>IF('Rekapitulace zakázky'!E20="","",'Rekapitulace zakázky'!E20)</f>
        <v>L. Ulrich, DiS</v>
      </c>
      <c r="F26" s="34"/>
      <c r="G26" s="34"/>
      <c r="H26" s="34"/>
      <c r="I26" s="152" t="s">
        <v>28</v>
      </c>
      <c r="J26" s="137" t="str">
        <f>IF('Rekapitulace zakázky'!AN20="","",'Rekapitulace zakázky'!AN20)</f>
        <v/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150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8" t="s">
        <v>37</v>
      </c>
      <c r="E28" s="34"/>
      <c r="F28" s="34"/>
      <c r="G28" s="34"/>
      <c r="H28" s="34"/>
      <c r="I28" s="150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7"/>
      <c r="J29" s="154"/>
      <c r="K29" s="154"/>
      <c r="L29" s="158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150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9"/>
      <c r="E31" s="159"/>
      <c r="F31" s="159"/>
      <c r="G31" s="159"/>
      <c r="H31" s="159"/>
      <c r="I31" s="160"/>
      <c r="J31" s="159"/>
      <c r="K31" s="159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61" t="s">
        <v>38</v>
      </c>
      <c r="E32" s="34"/>
      <c r="F32" s="34"/>
      <c r="G32" s="34"/>
      <c r="H32" s="34"/>
      <c r="I32" s="150"/>
      <c r="J32" s="162">
        <f>ROUND(J122,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9"/>
      <c r="E33" s="159"/>
      <c r="F33" s="159"/>
      <c r="G33" s="159"/>
      <c r="H33" s="159"/>
      <c r="I33" s="160"/>
      <c r="J33" s="159"/>
      <c r="K33" s="159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63" t="s">
        <v>40</v>
      </c>
      <c r="G34" s="34"/>
      <c r="H34" s="34"/>
      <c r="I34" s="164" t="s">
        <v>39</v>
      </c>
      <c r="J34" s="163" t="s">
        <v>41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65" t="s">
        <v>42</v>
      </c>
      <c r="E35" s="148" t="s">
        <v>43</v>
      </c>
      <c r="F35" s="166">
        <f>ROUND((SUM(BE122:BE135)),  2)</f>
        <v>0</v>
      </c>
      <c r="G35" s="34"/>
      <c r="H35" s="34"/>
      <c r="I35" s="167">
        <v>0.20999999999999999</v>
      </c>
      <c r="J35" s="166">
        <f>ROUND(((SUM(BE122:BE135))*I35),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8" t="s">
        <v>44</v>
      </c>
      <c r="F36" s="166">
        <f>ROUND((SUM(BF122:BF135)),  2)</f>
        <v>0</v>
      </c>
      <c r="G36" s="34"/>
      <c r="H36" s="34"/>
      <c r="I36" s="167">
        <v>0.14999999999999999</v>
      </c>
      <c r="J36" s="166">
        <f>ROUND(((SUM(BF122:BF135))*I36),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8" t="s">
        <v>45</v>
      </c>
      <c r="F37" s="166">
        <f>ROUND((SUM(BG122:BG135)),  2)</f>
        <v>0</v>
      </c>
      <c r="G37" s="34"/>
      <c r="H37" s="34"/>
      <c r="I37" s="167">
        <v>0.20999999999999999</v>
      </c>
      <c r="J37" s="166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8" t="s">
        <v>46</v>
      </c>
      <c r="F38" s="166">
        <f>ROUND((SUM(BH122:BH135)),  2)</f>
        <v>0</v>
      </c>
      <c r="G38" s="34"/>
      <c r="H38" s="34"/>
      <c r="I38" s="167">
        <v>0.14999999999999999</v>
      </c>
      <c r="J38" s="166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8" t="s">
        <v>47</v>
      </c>
      <c r="F39" s="166">
        <f>ROUND((SUM(BI122:BI135)),  2)</f>
        <v>0</v>
      </c>
      <c r="G39" s="34"/>
      <c r="H39" s="34"/>
      <c r="I39" s="167">
        <v>0</v>
      </c>
      <c r="J39" s="166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150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8"/>
      <c r="D41" s="169" t="s">
        <v>48</v>
      </c>
      <c r="E41" s="170"/>
      <c r="F41" s="170"/>
      <c r="G41" s="171" t="s">
        <v>49</v>
      </c>
      <c r="H41" s="172" t="s">
        <v>50</v>
      </c>
      <c r="I41" s="173"/>
      <c r="J41" s="174">
        <f>SUM(J32:J39)</f>
        <v>0</v>
      </c>
      <c r="K41" s="175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150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I43" s="142"/>
      <c r="L43" s="16"/>
    </row>
    <row r="44" s="1" customFormat="1" ht="14.4" customHeight="1">
      <c r="B44" s="16"/>
      <c r="I44" s="142"/>
      <c r="L44" s="16"/>
    </row>
    <row r="45" s="1" customFormat="1" ht="14.4" customHeight="1">
      <c r="B45" s="16"/>
      <c r="I45" s="142"/>
      <c r="L45" s="16"/>
    </row>
    <row r="46" s="1" customFormat="1" ht="14.4" customHeight="1">
      <c r="B46" s="16"/>
      <c r="I46" s="142"/>
      <c r="L46" s="16"/>
    </row>
    <row r="47" s="1" customFormat="1" ht="14.4" customHeight="1">
      <c r="B47" s="16"/>
      <c r="I47" s="142"/>
      <c r="L47" s="16"/>
    </row>
    <row r="48" s="1" customFormat="1" ht="14.4" customHeight="1">
      <c r="B48" s="16"/>
      <c r="I48" s="142"/>
      <c r="L48" s="16"/>
    </row>
    <row r="49" s="1" customFormat="1" ht="14.4" customHeight="1">
      <c r="B49" s="16"/>
      <c r="I49" s="142"/>
      <c r="L49" s="16"/>
    </row>
    <row r="50" s="2" customFormat="1" ht="14.4" customHeight="1">
      <c r="B50" s="59"/>
      <c r="D50" s="176" t="s">
        <v>51</v>
      </c>
      <c r="E50" s="177"/>
      <c r="F50" s="177"/>
      <c r="G50" s="176" t="s">
        <v>52</v>
      </c>
      <c r="H50" s="177"/>
      <c r="I50" s="178"/>
      <c r="J50" s="177"/>
      <c r="K50" s="177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9" t="s">
        <v>53</v>
      </c>
      <c r="E61" s="180"/>
      <c r="F61" s="181" t="s">
        <v>54</v>
      </c>
      <c r="G61" s="179" t="s">
        <v>53</v>
      </c>
      <c r="H61" s="180"/>
      <c r="I61" s="182"/>
      <c r="J61" s="183" t="s">
        <v>54</v>
      </c>
      <c r="K61" s="180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76" t="s">
        <v>55</v>
      </c>
      <c r="E65" s="184"/>
      <c r="F65" s="184"/>
      <c r="G65" s="176" t="s">
        <v>56</v>
      </c>
      <c r="H65" s="184"/>
      <c r="I65" s="185"/>
      <c r="J65" s="184"/>
      <c r="K65" s="18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9" t="s">
        <v>53</v>
      </c>
      <c r="E76" s="180"/>
      <c r="F76" s="181" t="s">
        <v>54</v>
      </c>
      <c r="G76" s="179" t="s">
        <v>53</v>
      </c>
      <c r="H76" s="180"/>
      <c r="I76" s="182"/>
      <c r="J76" s="183" t="s">
        <v>54</v>
      </c>
      <c r="K76" s="180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86"/>
      <c r="C77" s="187"/>
      <c r="D77" s="187"/>
      <c r="E77" s="187"/>
      <c r="F77" s="187"/>
      <c r="G77" s="187"/>
      <c r="H77" s="187"/>
      <c r="I77" s="188"/>
      <c r="J77" s="187"/>
      <c r="K77" s="187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89"/>
      <c r="C81" s="190"/>
      <c r="D81" s="190"/>
      <c r="E81" s="190"/>
      <c r="F81" s="190"/>
      <c r="G81" s="190"/>
      <c r="H81" s="190"/>
      <c r="I81" s="191"/>
      <c r="J81" s="190"/>
      <c r="K81" s="190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125</v>
      </c>
      <c r="D82" s="36"/>
      <c r="E82" s="36"/>
      <c r="F82" s="36"/>
      <c r="G82" s="36"/>
      <c r="H82" s="36"/>
      <c r="I82" s="150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150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150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92" t="str">
        <f>E7</f>
        <v>Pravidelná kontrola plynových zařízení v obvodu OŘ Praha</v>
      </c>
      <c r="F85" s="28"/>
      <c r="G85" s="28"/>
      <c r="H85" s="28"/>
      <c r="I85" s="150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121</v>
      </c>
      <c r="D86" s="18"/>
      <c r="E86" s="18"/>
      <c r="F86" s="18"/>
      <c r="G86" s="18"/>
      <c r="H86" s="18"/>
      <c r="I86" s="142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92" t="s">
        <v>487</v>
      </c>
      <c r="F87" s="36"/>
      <c r="G87" s="36"/>
      <c r="H87" s="36"/>
      <c r="I87" s="150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123</v>
      </c>
      <c r="D88" s="36"/>
      <c r="E88" s="36"/>
      <c r="F88" s="36"/>
      <c r="G88" s="36"/>
      <c r="H88" s="36"/>
      <c r="I88" s="150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002.3 - okr. Slaný</v>
      </c>
      <c r="F89" s="36"/>
      <c r="G89" s="36"/>
      <c r="H89" s="36"/>
      <c r="I89" s="150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150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 xml:space="preserve"> </v>
      </c>
      <c r="G91" s="36"/>
      <c r="H91" s="36"/>
      <c r="I91" s="152" t="s">
        <v>22</v>
      </c>
      <c r="J91" s="75" t="str">
        <f>IF(J14="","",J14)</f>
        <v>1. 6. 2020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150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>Správa železnic, státní organizace</v>
      </c>
      <c r="G93" s="36"/>
      <c r="H93" s="36"/>
      <c r="I93" s="152" t="s">
        <v>32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30</v>
      </c>
      <c r="D94" s="36"/>
      <c r="E94" s="36"/>
      <c r="F94" s="23" t="str">
        <f>IF(E20="","",E20)</f>
        <v>Vyplň údaj</v>
      </c>
      <c r="G94" s="36"/>
      <c r="H94" s="36"/>
      <c r="I94" s="152" t="s">
        <v>35</v>
      </c>
      <c r="J94" s="32" t="str">
        <f>E26</f>
        <v>L. Ulrich, DiS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150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93" t="s">
        <v>126</v>
      </c>
      <c r="D96" s="194"/>
      <c r="E96" s="194"/>
      <c r="F96" s="194"/>
      <c r="G96" s="194"/>
      <c r="H96" s="194"/>
      <c r="I96" s="195"/>
      <c r="J96" s="196" t="s">
        <v>127</v>
      </c>
      <c r="K96" s="194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150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97" t="s">
        <v>128</v>
      </c>
      <c r="D98" s="36"/>
      <c r="E98" s="36"/>
      <c r="F98" s="36"/>
      <c r="G98" s="36"/>
      <c r="H98" s="36"/>
      <c r="I98" s="150"/>
      <c r="J98" s="106">
        <f>J122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129</v>
      </c>
    </row>
    <row r="99" s="9" customFormat="1" ht="24.96" customHeight="1">
      <c r="A99" s="9"/>
      <c r="B99" s="198"/>
      <c r="C99" s="199"/>
      <c r="D99" s="200" t="s">
        <v>130</v>
      </c>
      <c r="E99" s="201"/>
      <c r="F99" s="201"/>
      <c r="G99" s="201"/>
      <c r="H99" s="201"/>
      <c r="I99" s="202"/>
      <c r="J99" s="203">
        <f>J123</f>
        <v>0</v>
      </c>
      <c r="K99" s="199"/>
      <c r="L99" s="20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98"/>
      <c r="C100" s="199"/>
      <c r="D100" s="200" t="s">
        <v>131</v>
      </c>
      <c r="E100" s="201"/>
      <c r="F100" s="201"/>
      <c r="G100" s="201"/>
      <c r="H100" s="201"/>
      <c r="I100" s="202"/>
      <c r="J100" s="203">
        <f>J126</f>
        <v>0</v>
      </c>
      <c r="K100" s="199"/>
      <c r="L100" s="20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4"/>
      <c r="B101" s="35"/>
      <c r="C101" s="36"/>
      <c r="D101" s="36"/>
      <c r="E101" s="36"/>
      <c r="F101" s="36"/>
      <c r="G101" s="36"/>
      <c r="H101" s="36"/>
      <c r="I101" s="150"/>
      <c r="J101" s="36"/>
      <c r="K101" s="36"/>
      <c r="L101" s="59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="2" customFormat="1" ht="6.96" customHeight="1">
      <c r="A102" s="34"/>
      <c r="B102" s="62"/>
      <c r="C102" s="63"/>
      <c r="D102" s="63"/>
      <c r="E102" s="63"/>
      <c r="F102" s="63"/>
      <c r="G102" s="63"/>
      <c r="H102" s="63"/>
      <c r="I102" s="188"/>
      <c r="J102" s="63"/>
      <c r="K102" s="63"/>
      <c r="L102" s="59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="2" customFormat="1" ht="6.96" customHeight="1">
      <c r="A106" s="34"/>
      <c r="B106" s="64"/>
      <c r="C106" s="65"/>
      <c r="D106" s="65"/>
      <c r="E106" s="65"/>
      <c r="F106" s="65"/>
      <c r="G106" s="65"/>
      <c r="H106" s="65"/>
      <c r="I106" s="191"/>
      <c r="J106" s="65"/>
      <c r="K106" s="65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24.96" customHeight="1">
      <c r="A107" s="34"/>
      <c r="B107" s="35"/>
      <c r="C107" s="19" t="s">
        <v>132</v>
      </c>
      <c r="D107" s="36"/>
      <c r="E107" s="36"/>
      <c r="F107" s="36"/>
      <c r="G107" s="36"/>
      <c r="H107" s="36"/>
      <c r="I107" s="150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6.96" customHeight="1">
      <c r="A108" s="34"/>
      <c r="B108" s="35"/>
      <c r="C108" s="36"/>
      <c r="D108" s="36"/>
      <c r="E108" s="36"/>
      <c r="F108" s="36"/>
      <c r="G108" s="36"/>
      <c r="H108" s="36"/>
      <c r="I108" s="150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16</v>
      </c>
      <c r="D109" s="36"/>
      <c r="E109" s="36"/>
      <c r="F109" s="36"/>
      <c r="G109" s="36"/>
      <c r="H109" s="36"/>
      <c r="I109" s="150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6.5" customHeight="1">
      <c r="A110" s="34"/>
      <c r="B110" s="35"/>
      <c r="C110" s="36"/>
      <c r="D110" s="36"/>
      <c r="E110" s="192" t="str">
        <f>E7</f>
        <v>Pravidelná kontrola plynových zařízení v obvodu OŘ Praha</v>
      </c>
      <c r="F110" s="28"/>
      <c r="G110" s="28"/>
      <c r="H110" s="28"/>
      <c r="I110" s="150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1" customFormat="1" ht="12" customHeight="1">
      <c r="B111" s="17"/>
      <c r="C111" s="28" t="s">
        <v>121</v>
      </c>
      <c r="D111" s="18"/>
      <c r="E111" s="18"/>
      <c r="F111" s="18"/>
      <c r="G111" s="18"/>
      <c r="H111" s="18"/>
      <c r="I111" s="142"/>
      <c r="J111" s="18"/>
      <c r="K111" s="18"/>
      <c r="L111" s="16"/>
    </row>
    <row r="112" s="2" customFormat="1" ht="16.5" customHeight="1">
      <c r="A112" s="34"/>
      <c r="B112" s="35"/>
      <c r="C112" s="36"/>
      <c r="D112" s="36"/>
      <c r="E112" s="192" t="s">
        <v>487</v>
      </c>
      <c r="F112" s="36"/>
      <c r="G112" s="36"/>
      <c r="H112" s="36"/>
      <c r="I112" s="150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2" customHeight="1">
      <c r="A113" s="34"/>
      <c r="B113" s="35"/>
      <c r="C113" s="28" t="s">
        <v>123</v>
      </c>
      <c r="D113" s="36"/>
      <c r="E113" s="36"/>
      <c r="F113" s="36"/>
      <c r="G113" s="36"/>
      <c r="H113" s="36"/>
      <c r="I113" s="150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6.5" customHeight="1">
      <c r="A114" s="34"/>
      <c r="B114" s="35"/>
      <c r="C114" s="36"/>
      <c r="D114" s="36"/>
      <c r="E114" s="72" t="str">
        <f>E11</f>
        <v>002.3 - okr. Slaný</v>
      </c>
      <c r="F114" s="36"/>
      <c r="G114" s="36"/>
      <c r="H114" s="36"/>
      <c r="I114" s="150"/>
      <c r="J114" s="36"/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150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2" customHeight="1">
      <c r="A116" s="34"/>
      <c r="B116" s="35"/>
      <c r="C116" s="28" t="s">
        <v>20</v>
      </c>
      <c r="D116" s="36"/>
      <c r="E116" s="36"/>
      <c r="F116" s="23" t="str">
        <f>F14</f>
        <v xml:space="preserve"> </v>
      </c>
      <c r="G116" s="36"/>
      <c r="H116" s="36"/>
      <c r="I116" s="152" t="s">
        <v>22</v>
      </c>
      <c r="J116" s="75" t="str">
        <f>IF(J14="","",J14)</f>
        <v>1. 6. 2020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6.96" customHeight="1">
      <c r="A117" s="34"/>
      <c r="B117" s="35"/>
      <c r="C117" s="36"/>
      <c r="D117" s="36"/>
      <c r="E117" s="36"/>
      <c r="F117" s="36"/>
      <c r="G117" s="36"/>
      <c r="H117" s="36"/>
      <c r="I117" s="150"/>
      <c r="J117" s="36"/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5.15" customHeight="1">
      <c r="A118" s="34"/>
      <c r="B118" s="35"/>
      <c r="C118" s="28" t="s">
        <v>24</v>
      </c>
      <c r="D118" s="36"/>
      <c r="E118" s="36"/>
      <c r="F118" s="23" t="str">
        <f>E17</f>
        <v>Správa železnic, státní organizace</v>
      </c>
      <c r="G118" s="36"/>
      <c r="H118" s="36"/>
      <c r="I118" s="152" t="s">
        <v>32</v>
      </c>
      <c r="J118" s="32" t="str">
        <f>E23</f>
        <v xml:space="preserve"> </v>
      </c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5.15" customHeight="1">
      <c r="A119" s="34"/>
      <c r="B119" s="35"/>
      <c r="C119" s="28" t="s">
        <v>30</v>
      </c>
      <c r="D119" s="36"/>
      <c r="E119" s="36"/>
      <c r="F119" s="23" t="str">
        <f>IF(E20="","",E20)</f>
        <v>Vyplň údaj</v>
      </c>
      <c r="G119" s="36"/>
      <c r="H119" s="36"/>
      <c r="I119" s="152" t="s">
        <v>35</v>
      </c>
      <c r="J119" s="32" t="str">
        <f>E26</f>
        <v>L. Ulrich, DiS</v>
      </c>
      <c r="K119" s="36"/>
      <c r="L119" s="59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0.32" customHeight="1">
      <c r="A120" s="34"/>
      <c r="B120" s="35"/>
      <c r="C120" s="36"/>
      <c r="D120" s="36"/>
      <c r="E120" s="36"/>
      <c r="F120" s="36"/>
      <c r="G120" s="36"/>
      <c r="H120" s="36"/>
      <c r="I120" s="150"/>
      <c r="J120" s="36"/>
      <c r="K120" s="36"/>
      <c r="L120" s="59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10" customFormat="1" ht="29.28" customHeight="1">
      <c r="A121" s="205"/>
      <c r="B121" s="206"/>
      <c r="C121" s="207" t="s">
        <v>133</v>
      </c>
      <c r="D121" s="208" t="s">
        <v>63</v>
      </c>
      <c r="E121" s="208" t="s">
        <v>59</v>
      </c>
      <c r="F121" s="208" t="s">
        <v>60</v>
      </c>
      <c r="G121" s="208" t="s">
        <v>134</v>
      </c>
      <c r="H121" s="208" t="s">
        <v>135</v>
      </c>
      <c r="I121" s="209" t="s">
        <v>136</v>
      </c>
      <c r="J121" s="210" t="s">
        <v>127</v>
      </c>
      <c r="K121" s="211" t="s">
        <v>137</v>
      </c>
      <c r="L121" s="212"/>
      <c r="M121" s="96" t="s">
        <v>1</v>
      </c>
      <c r="N121" s="97" t="s">
        <v>42</v>
      </c>
      <c r="O121" s="97" t="s">
        <v>138</v>
      </c>
      <c r="P121" s="97" t="s">
        <v>139</v>
      </c>
      <c r="Q121" s="97" t="s">
        <v>140</v>
      </c>
      <c r="R121" s="97" t="s">
        <v>141</v>
      </c>
      <c r="S121" s="97" t="s">
        <v>142</v>
      </c>
      <c r="T121" s="98" t="s">
        <v>143</v>
      </c>
      <c r="U121" s="205"/>
      <c r="V121" s="205"/>
      <c r="W121" s="205"/>
      <c r="X121" s="205"/>
      <c r="Y121" s="205"/>
      <c r="Z121" s="205"/>
      <c r="AA121" s="205"/>
      <c r="AB121" s="205"/>
      <c r="AC121" s="205"/>
      <c r="AD121" s="205"/>
      <c r="AE121" s="205"/>
    </row>
    <row r="122" s="2" customFormat="1" ht="22.8" customHeight="1">
      <c r="A122" s="34"/>
      <c r="B122" s="35"/>
      <c r="C122" s="103" t="s">
        <v>144</v>
      </c>
      <c r="D122" s="36"/>
      <c r="E122" s="36"/>
      <c r="F122" s="36"/>
      <c r="G122" s="36"/>
      <c r="H122" s="36"/>
      <c r="I122" s="150"/>
      <c r="J122" s="213">
        <f>BK122</f>
        <v>0</v>
      </c>
      <c r="K122" s="36"/>
      <c r="L122" s="40"/>
      <c r="M122" s="99"/>
      <c r="N122" s="214"/>
      <c r="O122" s="100"/>
      <c r="P122" s="215">
        <f>P123+P126</f>
        <v>0</v>
      </c>
      <c r="Q122" s="100"/>
      <c r="R122" s="215">
        <f>R123+R126</f>
        <v>0</v>
      </c>
      <c r="S122" s="100"/>
      <c r="T122" s="216">
        <f>T123+T126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77</v>
      </c>
      <c r="AU122" s="13" t="s">
        <v>129</v>
      </c>
      <c r="BK122" s="217">
        <f>BK123+BK126</f>
        <v>0</v>
      </c>
    </row>
    <row r="123" s="11" customFormat="1" ht="25.92" customHeight="1">
      <c r="A123" s="11"/>
      <c r="B123" s="218"/>
      <c r="C123" s="219"/>
      <c r="D123" s="220" t="s">
        <v>77</v>
      </c>
      <c r="E123" s="221" t="s">
        <v>145</v>
      </c>
      <c r="F123" s="221" t="s">
        <v>146</v>
      </c>
      <c r="G123" s="219"/>
      <c r="H123" s="219"/>
      <c r="I123" s="222"/>
      <c r="J123" s="223">
        <f>BK123</f>
        <v>0</v>
      </c>
      <c r="K123" s="219"/>
      <c r="L123" s="224"/>
      <c r="M123" s="225"/>
      <c r="N123" s="226"/>
      <c r="O123" s="226"/>
      <c r="P123" s="227">
        <f>SUM(P124:P125)</f>
        <v>0</v>
      </c>
      <c r="Q123" s="226"/>
      <c r="R123" s="227">
        <f>SUM(R124:R125)</f>
        <v>0</v>
      </c>
      <c r="S123" s="226"/>
      <c r="T123" s="228">
        <f>SUM(T124:T125)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229" t="s">
        <v>147</v>
      </c>
      <c r="AT123" s="230" t="s">
        <v>77</v>
      </c>
      <c r="AU123" s="230" t="s">
        <v>78</v>
      </c>
      <c r="AY123" s="229" t="s">
        <v>148</v>
      </c>
      <c r="BK123" s="231">
        <f>SUM(BK124:BK125)</f>
        <v>0</v>
      </c>
    </row>
    <row r="124" s="2" customFormat="1" ht="16.5" customHeight="1">
      <c r="A124" s="34"/>
      <c r="B124" s="35"/>
      <c r="C124" s="232" t="s">
        <v>85</v>
      </c>
      <c r="D124" s="232" t="s">
        <v>149</v>
      </c>
      <c r="E124" s="233" t="s">
        <v>150</v>
      </c>
      <c r="F124" s="234" t="s">
        <v>146</v>
      </c>
      <c r="G124" s="235" t="s">
        <v>1</v>
      </c>
      <c r="H124" s="236">
        <v>0</v>
      </c>
      <c r="I124" s="237"/>
      <c r="J124" s="238">
        <f>ROUND(I124*H124,2)</f>
        <v>0</v>
      </c>
      <c r="K124" s="239"/>
      <c r="L124" s="40"/>
      <c r="M124" s="240" t="s">
        <v>1</v>
      </c>
      <c r="N124" s="241" t="s">
        <v>43</v>
      </c>
      <c r="O124" s="87"/>
      <c r="P124" s="242">
        <f>O124*H124</f>
        <v>0</v>
      </c>
      <c r="Q124" s="242">
        <v>0</v>
      </c>
      <c r="R124" s="242">
        <f>Q124*H124</f>
        <v>0</v>
      </c>
      <c r="S124" s="242">
        <v>0</v>
      </c>
      <c r="T124" s="243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44" t="s">
        <v>151</v>
      </c>
      <c r="AT124" s="244" t="s">
        <v>149</v>
      </c>
      <c r="AU124" s="244" t="s">
        <v>85</v>
      </c>
      <c r="AY124" s="13" t="s">
        <v>148</v>
      </c>
      <c r="BE124" s="245">
        <f>IF(N124="základní",J124,0)</f>
        <v>0</v>
      </c>
      <c r="BF124" s="245">
        <f>IF(N124="snížená",J124,0)</f>
        <v>0</v>
      </c>
      <c r="BG124" s="245">
        <f>IF(N124="zákl. přenesená",J124,0)</f>
        <v>0</v>
      </c>
      <c r="BH124" s="245">
        <f>IF(N124="sníž. přenesená",J124,0)</f>
        <v>0</v>
      </c>
      <c r="BI124" s="245">
        <f>IF(N124="nulová",J124,0)</f>
        <v>0</v>
      </c>
      <c r="BJ124" s="13" t="s">
        <v>85</v>
      </c>
      <c r="BK124" s="245">
        <f>ROUND(I124*H124,2)</f>
        <v>0</v>
      </c>
      <c r="BL124" s="13" t="s">
        <v>151</v>
      </c>
      <c r="BM124" s="244" t="s">
        <v>557</v>
      </c>
    </row>
    <row r="125" s="2" customFormat="1">
      <c r="A125" s="34"/>
      <c r="B125" s="35"/>
      <c r="C125" s="36"/>
      <c r="D125" s="246" t="s">
        <v>153</v>
      </c>
      <c r="E125" s="36"/>
      <c r="F125" s="247" t="s">
        <v>154</v>
      </c>
      <c r="G125" s="36"/>
      <c r="H125" s="36"/>
      <c r="I125" s="150"/>
      <c r="J125" s="36"/>
      <c r="K125" s="36"/>
      <c r="L125" s="40"/>
      <c r="M125" s="248"/>
      <c r="N125" s="249"/>
      <c r="O125" s="87"/>
      <c r="P125" s="87"/>
      <c r="Q125" s="87"/>
      <c r="R125" s="87"/>
      <c r="S125" s="87"/>
      <c r="T125" s="88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3" t="s">
        <v>153</v>
      </c>
      <c r="AU125" s="13" t="s">
        <v>85</v>
      </c>
    </row>
    <row r="126" s="11" customFormat="1" ht="25.92" customHeight="1">
      <c r="A126" s="11"/>
      <c r="B126" s="218"/>
      <c r="C126" s="219"/>
      <c r="D126" s="220" t="s">
        <v>77</v>
      </c>
      <c r="E126" s="221" t="s">
        <v>155</v>
      </c>
      <c r="F126" s="221" t="s">
        <v>156</v>
      </c>
      <c r="G126" s="219"/>
      <c r="H126" s="219"/>
      <c r="I126" s="222"/>
      <c r="J126" s="223">
        <f>BK126</f>
        <v>0</v>
      </c>
      <c r="K126" s="219"/>
      <c r="L126" s="224"/>
      <c r="M126" s="225"/>
      <c r="N126" s="226"/>
      <c r="O126" s="226"/>
      <c r="P126" s="227">
        <f>SUM(P127:P135)</f>
        <v>0</v>
      </c>
      <c r="Q126" s="226"/>
      <c r="R126" s="227">
        <f>SUM(R127:R135)</f>
        <v>0</v>
      </c>
      <c r="S126" s="226"/>
      <c r="T126" s="228">
        <f>SUM(T127:T135)</f>
        <v>0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29" t="s">
        <v>157</v>
      </c>
      <c r="AT126" s="230" t="s">
        <v>77</v>
      </c>
      <c r="AU126" s="230" t="s">
        <v>78</v>
      </c>
      <c r="AY126" s="229" t="s">
        <v>148</v>
      </c>
      <c r="BK126" s="231">
        <f>SUM(BK127:BK135)</f>
        <v>0</v>
      </c>
    </row>
    <row r="127" s="2" customFormat="1" ht="44.25" customHeight="1">
      <c r="A127" s="34"/>
      <c r="B127" s="35"/>
      <c r="C127" s="232" t="s">
        <v>87</v>
      </c>
      <c r="D127" s="232" t="s">
        <v>149</v>
      </c>
      <c r="E127" s="233" t="s">
        <v>558</v>
      </c>
      <c r="F127" s="234" t="s">
        <v>559</v>
      </c>
      <c r="G127" s="235" t="s">
        <v>160</v>
      </c>
      <c r="H127" s="236">
        <v>1</v>
      </c>
      <c r="I127" s="237"/>
      <c r="J127" s="238">
        <f>ROUND(I127*H127,2)</f>
        <v>0</v>
      </c>
      <c r="K127" s="239"/>
      <c r="L127" s="40"/>
      <c r="M127" s="240" t="s">
        <v>1</v>
      </c>
      <c r="N127" s="241" t="s">
        <v>43</v>
      </c>
      <c r="O127" s="87"/>
      <c r="P127" s="242">
        <f>O127*H127</f>
        <v>0</v>
      </c>
      <c r="Q127" s="242">
        <v>0</v>
      </c>
      <c r="R127" s="242">
        <f>Q127*H127</f>
        <v>0</v>
      </c>
      <c r="S127" s="242">
        <v>0</v>
      </c>
      <c r="T127" s="243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44" t="s">
        <v>147</v>
      </c>
      <c r="AT127" s="244" t="s">
        <v>149</v>
      </c>
      <c r="AU127" s="244" t="s">
        <v>85</v>
      </c>
      <c r="AY127" s="13" t="s">
        <v>148</v>
      </c>
      <c r="BE127" s="245">
        <f>IF(N127="základní",J127,0)</f>
        <v>0</v>
      </c>
      <c r="BF127" s="245">
        <f>IF(N127="snížená",J127,0)</f>
        <v>0</v>
      </c>
      <c r="BG127" s="245">
        <f>IF(N127="zákl. přenesená",J127,0)</f>
        <v>0</v>
      </c>
      <c r="BH127" s="245">
        <f>IF(N127="sníž. přenesená",J127,0)</f>
        <v>0</v>
      </c>
      <c r="BI127" s="245">
        <f>IF(N127="nulová",J127,0)</f>
        <v>0</v>
      </c>
      <c r="BJ127" s="13" t="s">
        <v>85</v>
      </c>
      <c r="BK127" s="245">
        <f>ROUND(I127*H127,2)</f>
        <v>0</v>
      </c>
      <c r="BL127" s="13" t="s">
        <v>147</v>
      </c>
      <c r="BM127" s="244" t="s">
        <v>87</v>
      </c>
    </row>
    <row r="128" s="2" customFormat="1" ht="44.25" customHeight="1">
      <c r="A128" s="34"/>
      <c r="B128" s="35"/>
      <c r="C128" s="232" t="s">
        <v>157</v>
      </c>
      <c r="D128" s="232" t="s">
        <v>149</v>
      </c>
      <c r="E128" s="233" t="s">
        <v>560</v>
      </c>
      <c r="F128" s="234" t="s">
        <v>561</v>
      </c>
      <c r="G128" s="235" t="s">
        <v>160</v>
      </c>
      <c r="H128" s="236">
        <v>2</v>
      </c>
      <c r="I128" s="237"/>
      <c r="J128" s="238">
        <f>ROUND(I128*H128,2)</f>
        <v>0</v>
      </c>
      <c r="K128" s="239"/>
      <c r="L128" s="40"/>
      <c r="M128" s="240" t="s">
        <v>1</v>
      </c>
      <c r="N128" s="241" t="s">
        <v>43</v>
      </c>
      <c r="O128" s="87"/>
      <c r="P128" s="242">
        <f>O128*H128</f>
        <v>0</v>
      </c>
      <c r="Q128" s="242">
        <v>0</v>
      </c>
      <c r="R128" s="242">
        <f>Q128*H128</f>
        <v>0</v>
      </c>
      <c r="S128" s="242">
        <v>0</v>
      </c>
      <c r="T128" s="243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44" t="s">
        <v>147</v>
      </c>
      <c r="AT128" s="244" t="s">
        <v>149</v>
      </c>
      <c r="AU128" s="244" t="s">
        <v>85</v>
      </c>
      <c r="AY128" s="13" t="s">
        <v>148</v>
      </c>
      <c r="BE128" s="245">
        <f>IF(N128="základní",J128,0)</f>
        <v>0</v>
      </c>
      <c r="BF128" s="245">
        <f>IF(N128="snížená",J128,0)</f>
        <v>0</v>
      </c>
      <c r="BG128" s="245">
        <f>IF(N128="zákl. přenesená",J128,0)</f>
        <v>0</v>
      </c>
      <c r="BH128" s="245">
        <f>IF(N128="sníž. přenesená",J128,0)</f>
        <v>0</v>
      </c>
      <c r="BI128" s="245">
        <f>IF(N128="nulová",J128,0)</f>
        <v>0</v>
      </c>
      <c r="BJ128" s="13" t="s">
        <v>85</v>
      </c>
      <c r="BK128" s="245">
        <f>ROUND(I128*H128,2)</f>
        <v>0</v>
      </c>
      <c r="BL128" s="13" t="s">
        <v>147</v>
      </c>
      <c r="BM128" s="244" t="s">
        <v>147</v>
      </c>
    </row>
    <row r="129" s="2" customFormat="1" ht="44.25" customHeight="1">
      <c r="A129" s="34"/>
      <c r="B129" s="35"/>
      <c r="C129" s="232" t="s">
        <v>147</v>
      </c>
      <c r="D129" s="232" t="s">
        <v>149</v>
      </c>
      <c r="E129" s="233" t="s">
        <v>562</v>
      </c>
      <c r="F129" s="234" t="s">
        <v>563</v>
      </c>
      <c r="G129" s="235" t="s">
        <v>160</v>
      </c>
      <c r="H129" s="236">
        <v>1</v>
      </c>
      <c r="I129" s="237"/>
      <c r="J129" s="238">
        <f>ROUND(I129*H129,2)</f>
        <v>0</v>
      </c>
      <c r="K129" s="239"/>
      <c r="L129" s="40"/>
      <c r="M129" s="240" t="s">
        <v>1</v>
      </c>
      <c r="N129" s="241" t="s">
        <v>43</v>
      </c>
      <c r="O129" s="87"/>
      <c r="P129" s="242">
        <f>O129*H129</f>
        <v>0</v>
      </c>
      <c r="Q129" s="242">
        <v>0</v>
      </c>
      <c r="R129" s="242">
        <f>Q129*H129</f>
        <v>0</v>
      </c>
      <c r="S129" s="242">
        <v>0</v>
      </c>
      <c r="T129" s="243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44" t="s">
        <v>147</v>
      </c>
      <c r="AT129" s="244" t="s">
        <v>149</v>
      </c>
      <c r="AU129" s="244" t="s">
        <v>85</v>
      </c>
      <c r="AY129" s="13" t="s">
        <v>148</v>
      </c>
      <c r="BE129" s="245">
        <f>IF(N129="základní",J129,0)</f>
        <v>0</v>
      </c>
      <c r="BF129" s="245">
        <f>IF(N129="snížená",J129,0)</f>
        <v>0</v>
      </c>
      <c r="BG129" s="245">
        <f>IF(N129="zákl. přenesená",J129,0)</f>
        <v>0</v>
      </c>
      <c r="BH129" s="245">
        <f>IF(N129="sníž. přenesená",J129,0)</f>
        <v>0</v>
      </c>
      <c r="BI129" s="245">
        <f>IF(N129="nulová",J129,0)</f>
        <v>0</v>
      </c>
      <c r="BJ129" s="13" t="s">
        <v>85</v>
      </c>
      <c r="BK129" s="245">
        <f>ROUND(I129*H129,2)</f>
        <v>0</v>
      </c>
      <c r="BL129" s="13" t="s">
        <v>147</v>
      </c>
      <c r="BM129" s="244" t="s">
        <v>165</v>
      </c>
    </row>
    <row r="130" s="2" customFormat="1" ht="44.25" customHeight="1">
      <c r="A130" s="34"/>
      <c r="B130" s="35"/>
      <c r="C130" s="232" t="s">
        <v>166</v>
      </c>
      <c r="D130" s="232" t="s">
        <v>149</v>
      </c>
      <c r="E130" s="233" t="s">
        <v>564</v>
      </c>
      <c r="F130" s="234" t="s">
        <v>565</v>
      </c>
      <c r="G130" s="235" t="s">
        <v>160</v>
      </c>
      <c r="H130" s="236">
        <v>1</v>
      </c>
      <c r="I130" s="237"/>
      <c r="J130" s="238">
        <f>ROUND(I130*H130,2)</f>
        <v>0</v>
      </c>
      <c r="K130" s="239"/>
      <c r="L130" s="40"/>
      <c r="M130" s="240" t="s">
        <v>1</v>
      </c>
      <c r="N130" s="241" t="s">
        <v>43</v>
      </c>
      <c r="O130" s="87"/>
      <c r="P130" s="242">
        <f>O130*H130</f>
        <v>0</v>
      </c>
      <c r="Q130" s="242">
        <v>0</v>
      </c>
      <c r="R130" s="242">
        <f>Q130*H130</f>
        <v>0</v>
      </c>
      <c r="S130" s="242">
        <v>0</v>
      </c>
      <c r="T130" s="243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44" t="s">
        <v>147</v>
      </c>
      <c r="AT130" s="244" t="s">
        <v>149</v>
      </c>
      <c r="AU130" s="244" t="s">
        <v>85</v>
      </c>
      <c r="AY130" s="13" t="s">
        <v>148</v>
      </c>
      <c r="BE130" s="245">
        <f>IF(N130="základní",J130,0)</f>
        <v>0</v>
      </c>
      <c r="BF130" s="245">
        <f>IF(N130="snížená",J130,0)</f>
        <v>0</v>
      </c>
      <c r="BG130" s="245">
        <f>IF(N130="zákl. přenesená",J130,0)</f>
        <v>0</v>
      </c>
      <c r="BH130" s="245">
        <f>IF(N130="sníž. přenesená",J130,0)</f>
        <v>0</v>
      </c>
      <c r="BI130" s="245">
        <f>IF(N130="nulová",J130,0)</f>
        <v>0</v>
      </c>
      <c r="BJ130" s="13" t="s">
        <v>85</v>
      </c>
      <c r="BK130" s="245">
        <f>ROUND(I130*H130,2)</f>
        <v>0</v>
      </c>
      <c r="BL130" s="13" t="s">
        <v>147</v>
      </c>
      <c r="BM130" s="244" t="s">
        <v>167</v>
      </c>
    </row>
    <row r="131" s="2" customFormat="1" ht="44.25" customHeight="1">
      <c r="A131" s="34"/>
      <c r="B131" s="35"/>
      <c r="C131" s="232" t="s">
        <v>165</v>
      </c>
      <c r="D131" s="232" t="s">
        <v>149</v>
      </c>
      <c r="E131" s="233" t="s">
        <v>566</v>
      </c>
      <c r="F131" s="234" t="s">
        <v>567</v>
      </c>
      <c r="G131" s="235" t="s">
        <v>160</v>
      </c>
      <c r="H131" s="236">
        <v>1</v>
      </c>
      <c r="I131" s="237"/>
      <c r="J131" s="238">
        <f>ROUND(I131*H131,2)</f>
        <v>0</v>
      </c>
      <c r="K131" s="239"/>
      <c r="L131" s="40"/>
      <c r="M131" s="240" t="s">
        <v>1</v>
      </c>
      <c r="N131" s="241" t="s">
        <v>43</v>
      </c>
      <c r="O131" s="87"/>
      <c r="P131" s="242">
        <f>O131*H131</f>
        <v>0</v>
      </c>
      <c r="Q131" s="242">
        <v>0</v>
      </c>
      <c r="R131" s="242">
        <f>Q131*H131</f>
        <v>0</v>
      </c>
      <c r="S131" s="242">
        <v>0</v>
      </c>
      <c r="T131" s="243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44" t="s">
        <v>147</v>
      </c>
      <c r="AT131" s="244" t="s">
        <v>149</v>
      </c>
      <c r="AU131" s="244" t="s">
        <v>85</v>
      </c>
      <c r="AY131" s="13" t="s">
        <v>148</v>
      </c>
      <c r="BE131" s="245">
        <f>IF(N131="základní",J131,0)</f>
        <v>0</v>
      </c>
      <c r="BF131" s="245">
        <f>IF(N131="snížená",J131,0)</f>
        <v>0</v>
      </c>
      <c r="BG131" s="245">
        <f>IF(N131="zákl. přenesená",J131,0)</f>
        <v>0</v>
      </c>
      <c r="BH131" s="245">
        <f>IF(N131="sníž. přenesená",J131,0)</f>
        <v>0</v>
      </c>
      <c r="BI131" s="245">
        <f>IF(N131="nulová",J131,0)</f>
        <v>0</v>
      </c>
      <c r="BJ131" s="13" t="s">
        <v>85</v>
      </c>
      <c r="BK131" s="245">
        <f>ROUND(I131*H131,2)</f>
        <v>0</v>
      </c>
      <c r="BL131" s="13" t="s">
        <v>147</v>
      </c>
      <c r="BM131" s="244" t="s">
        <v>168</v>
      </c>
    </row>
    <row r="132" s="2" customFormat="1" ht="44.25" customHeight="1">
      <c r="A132" s="34"/>
      <c r="B132" s="35"/>
      <c r="C132" s="232" t="s">
        <v>169</v>
      </c>
      <c r="D132" s="232" t="s">
        <v>149</v>
      </c>
      <c r="E132" s="233" t="s">
        <v>568</v>
      </c>
      <c r="F132" s="234" t="s">
        <v>569</v>
      </c>
      <c r="G132" s="235" t="s">
        <v>160</v>
      </c>
      <c r="H132" s="236">
        <v>2</v>
      </c>
      <c r="I132" s="237"/>
      <c r="J132" s="238">
        <f>ROUND(I132*H132,2)</f>
        <v>0</v>
      </c>
      <c r="K132" s="239"/>
      <c r="L132" s="40"/>
      <c r="M132" s="240" t="s">
        <v>1</v>
      </c>
      <c r="N132" s="241" t="s">
        <v>43</v>
      </c>
      <c r="O132" s="87"/>
      <c r="P132" s="242">
        <f>O132*H132</f>
        <v>0</v>
      </c>
      <c r="Q132" s="242">
        <v>0</v>
      </c>
      <c r="R132" s="242">
        <f>Q132*H132</f>
        <v>0</v>
      </c>
      <c r="S132" s="242">
        <v>0</v>
      </c>
      <c r="T132" s="243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44" t="s">
        <v>147</v>
      </c>
      <c r="AT132" s="244" t="s">
        <v>149</v>
      </c>
      <c r="AU132" s="244" t="s">
        <v>85</v>
      </c>
      <c r="AY132" s="13" t="s">
        <v>148</v>
      </c>
      <c r="BE132" s="245">
        <f>IF(N132="základní",J132,0)</f>
        <v>0</v>
      </c>
      <c r="BF132" s="245">
        <f>IF(N132="snížená",J132,0)</f>
        <v>0</v>
      </c>
      <c r="BG132" s="245">
        <f>IF(N132="zákl. přenesená",J132,0)</f>
        <v>0</v>
      </c>
      <c r="BH132" s="245">
        <f>IF(N132="sníž. přenesená",J132,0)</f>
        <v>0</v>
      </c>
      <c r="BI132" s="245">
        <f>IF(N132="nulová",J132,0)</f>
        <v>0</v>
      </c>
      <c r="BJ132" s="13" t="s">
        <v>85</v>
      </c>
      <c r="BK132" s="245">
        <f>ROUND(I132*H132,2)</f>
        <v>0</v>
      </c>
      <c r="BL132" s="13" t="s">
        <v>147</v>
      </c>
      <c r="BM132" s="244" t="s">
        <v>172</v>
      </c>
    </row>
    <row r="133" s="2" customFormat="1" ht="44.25" customHeight="1">
      <c r="A133" s="34"/>
      <c r="B133" s="35"/>
      <c r="C133" s="232" t="s">
        <v>167</v>
      </c>
      <c r="D133" s="232" t="s">
        <v>149</v>
      </c>
      <c r="E133" s="233" t="s">
        <v>570</v>
      </c>
      <c r="F133" s="234" t="s">
        <v>571</v>
      </c>
      <c r="G133" s="235" t="s">
        <v>160</v>
      </c>
      <c r="H133" s="236">
        <v>2</v>
      </c>
      <c r="I133" s="237"/>
      <c r="J133" s="238">
        <f>ROUND(I133*H133,2)</f>
        <v>0</v>
      </c>
      <c r="K133" s="239"/>
      <c r="L133" s="40"/>
      <c r="M133" s="240" t="s">
        <v>1</v>
      </c>
      <c r="N133" s="241" t="s">
        <v>43</v>
      </c>
      <c r="O133" s="87"/>
      <c r="P133" s="242">
        <f>O133*H133</f>
        <v>0</v>
      </c>
      <c r="Q133" s="242">
        <v>0</v>
      </c>
      <c r="R133" s="242">
        <f>Q133*H133</f>
        <v>0</v>
      </c>
      <c r="S133" s="242">
        <v>0</v>
      </c>
      <c r="T133" s="243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44" t="s">
        <v>147</v>
      </c>
      <c r="AT133" s="244" t="s">
        <v>149</v>
      </c>
      <c r="AU133" s="244" t="s">
        <v>85</v>
      </c>
      <c r="AY133" s="13" t="s">
        <v>148</v>
      </c>
      <c r="BE133" s="245">
        <f>IF(N133="základní",J133,0)</f>
        <v>0</v>
      </c>
      <c r="BF133" s="245">
        <f>IF(N133="snížená",J133,0)</f>
        <v>0</v>
      </c>
      <c r="BG133" s="245">
        <f>IF(N133="zákl. přenesená",J133,0)</f>
        <v>0</v>
      </c>
      <c r="BH133" s="245">
        <f>IF(N133="sníž. přenesená",J133,0)</f>
        <v>0</v>
      </c>
      <c r="BI133" s="245">
        <f>IF(N133="nulová",J133,0)</f>
        <v>0</v>
      </c>
      <c r="BJ133" s="13" t="s">
        <v>85</v>
      </c>
      <c r="BK133" s="245">
        <f>ROUND(I133*H133,2)</f>
        <v>0</v>
      </c>
      <c r="BL133" s="13" t="s">
        <v>147</v>
      </c>
      <c r="BM133" s="244" t="s">
        <v>173</v>
      </c>
    </row>
    <row r="134" s="2" customFormat="1" ht="44.25" customHeight="1">
      <c r="A134" s="34"/>
      <c r="B134" s="35"/>
      <c r="C134" s="232" t="s">
        <v>174</v>
      </c>
      <c r="D134" s="232" t="s">
        <v>149</v>
      </c>
      <c r="E134" s="233" t="s">
        <v>572</v>
      </c>
      <c r="F134" s="234" t="s">
        <v>573</v>
      </c>
      <c r="G134" s="235" t="s">
        <v>160</v>
      </c>
      <c r="H134" s="236">
        <v>2</v>
      </c>
      <c r="I134" s="237"/>
      <c r="J134" s="238">
        <f>ROUND(I134*H134,2)</f>
        <v>0</v>
      </c>
      <c r="K134" s="239"/>
      <c r="L134" s="40"/>
      <c r="M134" s="240" t="s">
        <v>1</v>
      </c>
      <c r="N134" s="241" t="s">
        <v>43</v>
      </c>
      <c r="O134" s="87"/>
      <c r="P134" s="242">
        <f>O134*H134</f>
        <v>0</v>
      </c>
      <c r="Q134" s="242">
        <v>0</v>
      </c>
      <c r="R134" s="242">
        <f>Q134*H134</f>
        <v>0</v>
      </c>
      <c r="S134" s="242">
        <v>0</v>
      </c>
      <c r="T134" s="243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44" t="s">
        <v>147</v>
      </c>
      <c r="AT134" s="244" t="s">
        <v>149</v>
      </c>
      <c r="AU134" s="244" t="s">
        <v>85</v>
      </c>
      <c r="AY134" s="13" t="s">
        <v>148</v>
      </c>
      <c r="BE134" s="245">
        <f>IF(N134="základní",J134,0)</f>
        <v>0</v>
      </c>
      <c r="BF134" s="245">
        <f>IF(N134="snížená",J134,0)</f>
        <v>0</v>
      </c>
      <c r="BG134" s="245">
        <f>IF(N134="zákl. přenesená",J134,0)</f>
        <v>0</v>
      </c>
      <c r="BH134" s="245">
        <f>IF(N134="sníž. přenesená",J134,0)</f>
        <v>0</v>
      </c>
      <c r="BI134" s="245">
        <f>IF(N134="nulová",J134,0)</f>
        <v>0</v>
      </c>
      <c r="BJ134" s="13" t="s">
        <v>85</v>
      </c>
      <c r="BK134" s="245">
        <f>ROUND(I134*H134,2)</f>
        <v>0</v>
      </c>
      <c r="BL134" s="13" t="s">
        <v>147</v>
      </c>
      <c r="BM134" s="244" t="s">
        <v>177</v>
      </c>
    </row>
    <row r="135" s="2" customFormat="1" ht="44.25" customHeight="1">
      <c r="A135" s="34"/>
      <c r="B135" s="35"/>
      <c r="C135" s="232" t="s">
        <v>168</v>
      </c>
      <c r="D135" s="232" t="s">
        <v>149</v>
      </c>
      <c r="E135" s="233" t="s">
        <v>574</v>
      </c>
      <c r="F135" s="234" t="s">
        <v>575</v>
      </c>
      <c r="G135" s="235" t="s">
        <v>160</v>
      </c>
      <c r="H135" s="236">
        <v>1</v>
      </c>
      <c r="I135" s="237"/>
      <c r="J135" s="238">
        <f>ROUND(I135*H135,2)</f>
        <v>0</v>
      </c>
      <c r="K135" s="239"/>
      <c r="L135" s="40"/>
      <c r="M135" s="250" t="s">
        <v>1</v>
      </c>
      <c r="N135" s="251" t="s">
        <v>43</v>
      </c>
      <c r="O135" s="252"/>
      <c r="P135" s="253">
        <f>O135*H135</f>
        <v>0</v>
      </c>
      <c r="Q135" s="253">
        <v>0</v>
      </c>
      <c r="R135" s="253">
        <f>Q135*H135</f>
        <v>0</v>
      </c>
      <c r="S135" s="253">
        <v>0</v>
      </c>
      <c r="T135" s="254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44" t="s">
        <v>147</v>
      </c>
      <c r="AT135" s="244" t="s">
        <v>149</v>
      </c>
      <c r="AU135" s="244" t="s">
        <v>85</v>
      </c>
      <c r="AY135" s="13" t="s">
        <v>148</v>
      </c>
      <c r="BE135" s="245">
        <f>IF(N135="základní",J135,0)</f>
        <v>0</v>
      </c>
      <c r="BF135" s="245">
        <f>IF(N135="snížená",J135,0)</f>
        <v>0</v>
      </c>
      <c r="BG135" s="245">
        <f>IF(N135="zákl. přenesená",J135,0)</f>
        <v>0</v>
      </c>
      <c r="BH135" s="245">
        <f>IF(N135="sníž. přenesená",J135,0)</f>
        <v>0</v>
      </c>
      <c r="BI135" s="245">
        <f>IF(N135="nulová",J135,0)</f>
        <v>0</v>
      </c>
      <c r="BJ135" s="13" t="s">
        <v>85</v>
      </c>
      <c r="BK135" s="245">
        <f>ROUND(I135*H135,2)</f>
        <v>0</v>
      </c>
      <c r="BL135" s="13" t="s">
        <v>147</v>
      </c>
      <c r="BM135" s="244" t="s">
        <v>178</v>
      </c>
    </row>
    <row r="136" s="2" customFormat="1" ht="6.96" customHeight="1">
      <c r="A136" s="34"/>
      <c r="B136" s="62"/>
      <c r="C136" s="63"/>
      <c r="D136" s="63"/>
      <c r="E136" s="63"/>
      <c r="F136" s="63"/>
      <c r="G136" s="63"/>
      <c r="H136" s="63"/>
      <c r="I136" s="188"/>
      <c r="J136" s="63"/>
      <c r="K136" s="63"/>
      <c r="L136" s="40"/>
      <c r="M136" s="34"/>
      <c r="O136" s="34"/>
      <c r="P136" s="34"/>
      <c r="Q136" s="34"/>
      <c r="R136" s="34"/>
      <c r="S136" s="34"/>
      <c r="T136" s="34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</row>
  </sheetData>
  <sheetProtection sheet="1" autoFilter="0" formatColumns="0" formatRows="0" objects="1" scenarios="1" spinCount="100000" saltValue="V/7wfdNhXbDs2qPHHGB7iEkDv/bnJ+GmewW7aVQC10b6m1/YHyqXC6Vwb/EqtjYlJoVu3Ap83fqwDAgPUvKfXw==" hashValue="GAJ9UxyNYULa3p1n3LyWAiyoEzm2vPEymcg9P1zn/9LSbQUigwFdV+ln5C5KXVmz8MZcyORSl9JXJXf+T/r/Vw==" algorithmName="SHA-512" password="C1E4"/>
  <autoFilter ref="C121:K13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2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110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5"/>
      <c r="J3" s="144"/>
      <c r="K3" s="144"/>
      <c r="L3" s="16"/>
      <c r="AT3" s="13" t="s">
        <v>87</v>
      </c>
    </row>
    <row r="4" s="1" customFormat="1" ht="24.96" customHeight="1">
      <c r="B4" s="16"/>
      <c r="D4" s="146" t="s">
        <v>120</v>
      </c>
      <c r="I4" s="142"/>
      <c r="L4" s="16"/>
      <c r="M4" s="147" t="s">
        <v>10</v>
      </c>
      <c r="AT4" s="13" t="s">
        <v>4</v>
      </c>
    </row>
    <row r="5" s="1" customFormat="1" ht="6.96" customHeight="1">
      <c r="B5" s="16"/>
      <c r="I5" s="142"/>
      <c r="L5" s="16"/>
    </row>
    <row r="6" s="1" customFormat="1" ht="12" customHeight="1">
      <c r="B6" s="16"/>
      <c r="D6" s="148" t="s">
        <v>16</v>
      </c>
      <c r="I6" s="142"/>
      <c r="L6" s="16"/>
    </row>
    <row r="7" s="1" customFormat="1" ht="16.5" customHeight="1">
      <c r="B7" s="16"/>
      <c r="E7" s="149" t="str">
        <f>'Rekapitulace zakázky'!K6</f>
        <v>Pravidelná kontrola plynových zařízení v obvodu OŘ Praha</v>
      </c>
      <c r="F7" s="148"/>
      <c r="G7" s="148"/>
      <c r="H7" s="148"/>
      <c r="I7" s="142"/>
      <c r="L7" s="16"/>
    </row>
    <row r="8" s="1" customFormat="1" ht="12" customHeight="1">
      <c r="B8" s="16"/>
      <c r="D8" s="148" t="s">
        <v>121</v>
      </c>
      <c r="I8" s="142"/>
      <c r="L8" s="16"/>
    </row>
    <row r="9" s="2" customFormat="1" ht="16.5" customHeight="1">
      <c r="A9" s="34"/>
      <c r="B9" s="40"/>
      <c r="C9" s="34"/>
      <c r="D9" s="34"/>
      <c r="E9" s="149" t="s">
        <v>487</v>
      </c>
      <c r="F9" s="34"/>
      <c r="G9" s="34"/>
      <c r="H9" s="34"/>
      <c r="I9" s="150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8" t="s">
        <v>123</v>
      </c>
      <c r="E10" s="34"/>
      <c r="F10" s="34"/>
      <c r="G10" s="34"/>
      <c r="H10" s="34"/>
      <c r="I10" s="150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51" t="s">
        <v>576</v>
      </c>
      <c r="F11" s="34"/>
      <c r="G11" s="34"/>
      <c r="H11" s="34"/>
      <c r="I11" s="150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150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8" t="s">
        <v>18</v>
      </c>
      <c r="E13" s="34"/>
      <c r="F13" s="137" t="s">
        <v>1</v>
      </c>
      <c r="G13" s="34"/>
      <c r="H13" s="34"/>
      <c r="I13" s="152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8" t="s">
        <v>20</v>
      </c>
      <c r="E14" s="34"/>
      <c r="F14" s="137" t="s">
        <v>33</v>
      </c>
      <c r="G14" s="34"/>
      <c r="H14" s="34"/>
      <c r="I14" s="152" t="s">
        <v>22</v>
      </c>
      <c r="J14" s="153" t="str">
        <f>'Rekapitulace zakázky'!AN8</f>
        <v>1. 6. 2020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150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8" t="s">
        <v>24</v>
      </c>
      <c r="E16" s="34"/>
      <c r="F16" s="34"/>
      <c r="G16" s="34"/>
      <c r="H16" s="34"/>
      <c r="I16" s="152" t="s">
        <v>25</v>
      </c>
      <c r="J16" s="137" t="str">
        <f>IF('Rekapitulace zakázky'!AN10="","",'Rekapitulace zakázky'!AN10)</f>
        <v>70994234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tr">
        <f>IF('Rekapitulace zakázky'!E11="","",'Rekapitulace zakázky'!E11)</f>
        <v>Správa železnic, státní organizace</v>
      </c>
      <c r="F17" s="34"/>
      <c r="G17" s="34"/>
      <c r="H17" s="34"/>
      <c r="I17" s="152" t="s">
        <v>28</v>
      </c>
      <c r="J17" s="137" t="str">
        <f>IF('Rekapitulace zakázky'!AN11="","",'Rekapitulace zakázky'!AN11)</f>
        <v>CZ70994234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150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8" t="s">
        <v>30</v>
      </c>
      <c r="E19" s="34"/>
      <c r="F19" s="34"/>
      <c r="G19" s="34"/>
      <c r="H19" s="34"/>
      <c r="I19" s="152" t="s">
        <v>25</v>
      </c>
      <c r="J19" s="29" t="str">
        <f>'Rekapitulace zakázky'!AN13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zakázky'!E14</f>
        <v>Vyplň údaj</v>
      </c>
      <c r="F20" s="137"/>
      <c r="G20" s="137"/>
      <c r="H20" s="137"/>
      <c r="I20" s="152" t="s">
        <v>28</v>
      </c>
      <c r="J20" s="29" t="str">
        <f>'Rekapitulace zakázky'!AN14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150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8" t="s">
        <v>32</v>
      </c>
      <c r="E22" s="34"/>
      <c r="F22" s="34"/>
      <c r="G22" s="34"/>
      <c r="H22" s="34"/>
      <c r="I22" s="152" t="s">
        <v>25</v>
      </c>
      <c r="J22" s="137" t="str">
        <f>IF('Rekapitulace zakázky'!AN16="","",'Rekapitulace zakázky'!AN16)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zakázky'!E17="","",'Rekapitulace zakázky'!E17)</f>
        <v xml:space="preserve"> </v>
      </c>
      <c r="F23" s="34"/>
      <c r="G23" s="34"/>
      <c r="H23" s="34"/>
      <c r="I23" s="152" t="s">
        <v>28</v>
      </c>
      <c r="J23" s="137" t="str">
        <f>IF('Rekapitulace zakázky'!AN17="","",'Rekapitulace zakázky'!AN17)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150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8" t="s">
        <v>35</v>
      </c>
      <c r="E25" s="34"/>
      <c r="F25" s="34"/>
      <c r="G25" s="34"/>
      <c r="H25" s="34"/>
      <c r="I25" s="152" t="s">
        <v>25</v>
      </c>
      <c r="J25" s="137" t="str">
        <f>IF('Rekapitulace zakázky'!AN19="","",'Rekapitulace zakázky'!AN19)</f>
        <v/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tr">
        <f>IF('Rekapitulace zakázky'!E20="","",'Rekapitulace zakázky'!E20)</f>
        <v>L. Ulrich, DiS</v>
      </c>
      <c r="F26" s="34"/>
      <c r="G26" s="34"/>
      <c r="H26" s="34"/>
      <c r="I26" s="152" t="s">
        <v>28</v>
      </c>
      <c r="J26" s="137" t="str">
        <f>IF('Rekapitulace zakázky'!AN20="","",'Rekapitulace zakázky'!AN20)</f>
        <v/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150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8" t="s">
        <v>37</v>
      </c>
      <c r="E28" s="34"/>
      <c r="F28" s="34"/>
      <c r="G28" s="34"/>
      <c r="H28" s="34"/>
      <c r="I28" s="150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7"/>
      <c r="J29" s="154"/>
      <c r="K29" s="154"/>
      <c r="L29" s="158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150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9"/>
      <c r="E31" s="159"/>
      <c r="F31" s="159"/>
      <c r="G31" s="159"/>
      <c r="H31" s="159"/>
      <c r="I31" s="160"/>
      <c r="J31" s="159"/>
      <c r="K31" s="159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61" t="s">
        <v>38</v>
      </c>
      <c r="E32" s="34"/>
      <c r="F32" s="34"/>
      <c r="G32" s="34"/>
      <c r="H32" s="34"/>
      <c r="I32" s="150"/>
      <c r="J32" s="162">
        <f>ROUND(J122,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9"/>
      <c r="E33" s="159"/>
      <c r="F33" s="159"/>
      <c r="G33" s="159"/>
      <c r="H33" s="159"/>
      <c r="I33" s="160"/>
      <c r="J33" s="159"/>
      <c r="K33" s="159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63" t="s">
        <v>40</v>
      </c>
      <c r="G34" s="34"/>
      <c r="H34" s="34"/>
      <c r="I34" s="164" t="s">
        <v>39</v>
      </c>
      <c r="J34" s="163" t="s">
        <v>41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65" t="s">
        <v>42</v>
      </c>
      <c r="E35" s="148" t="s">
        <v>43</v>
      </c>
      <c r="F35" s="166">
        <f>ROUND((SUM(BE122:BE141)),  2)</f>
        <v>0</v>
      </c>
      <c r="G35" s="34"/>
      <c r="H35" s="34"/>
      <c r="I35" s="167">
        <v>0.20999999999999999</v>
      </c>
      <c r="J35" s="166">
        <f>ROUND(((SUM(BE122:BE141))*I35),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8" t="s">
        <v>44</v>
      </c>
      <c r="F36" s="166">
        <f>ROUND((SUM(BF122:BF141)),  2)</f>
        <v>0</v>
      </c>
      <c r="G36" s="34"/>
      <c r="H36" s="34"/>
      <c r="I36" s="167">
        <v>0.14999999999999999</v>
      </c>
      <c r="J36" s="166">
        <f>ROUND(((SUM(BF122:BF141))*I36),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8" t="s">
        <v>45</v>
      </c>
      <c r="F37" s="166">
        <f>ROUND((SUM(BG122:BG141)),  2)</f>
        <v>0</v>
      </c>
      <c r="G37" s="34"/>
      <c r="H37" s="34"/>
      <c r="I37" s="167">
        <v>0.20999999999999999</v>
      </c>
      <c r="J37" s="166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8" t="s">
        <v>46</v>
      </c>
      <c r="F38" s="166">
        <f>ROUND((SUM(BH122:BH141)),  2)</f>
        <v>0</v>
      </c>
      <c r="G38" s="34"/>
      <c r="H38" s="34"/>
      <c r="I38" s="167">
        <v>0.14999999999999999</v>
      </c>
      <c r="J38" s="166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8" t="s">
        <v>47</v>
      </c>
      <c r="F39" s="166">
        <f>ROUND((SUM(BI122:BI141)),  2)</f>
        <v>0</v>
      </c>
      <c r="G39" s="34"/>
      <c r="H39" s="34"/>
      <c r="I39" s="167">
        <v>0</v>
      </c>
      <c r="J39" s="166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150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8"/>
      <c r="D41" s="169" t="s">
        <v>48</v>
      </c>
      <c r="E41" s="170"/>
      <c r="F41" s="170"/>
      <c r="G41" s="171" t="s">
        <v>49</v>
      </c>
      <c r="H41" s="172" t="s">
        <v>50</v>
      </c>
      <c r="I41" s="173"/>
      <c r="J41" s="174">
        <f>SUM(J32:J39)</f>
        <v>0</v>
      </c>
      <c r="K41" s="175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150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I43" s="142"/>
      <c r="L43" s="16"/>
    </row>
    <row r="44" s="1" customFormat="1" ht="14.4" customHeight="1">
      <c r="B44" s="16"/>
      <c r="I44" s="142"/>
      <c r="L44" s="16"/>
    </row>
    <row r="45" s="1" customFormat="1" ht="14.4" customHeight="1">
      <c r="B45" s="16"/>
      <c r="I45" s="142"/>
      <c r="L45" s="16"/>
    </row>
    <row r="46" s="1" customFormat="1" ht="14.4" customHeight="1">
      <c r="B46" s="16"/>
      <c r="I46" s="142"/>
      <c r="L46" s="16"/>
    </row>
    <row r="47" s="1" customFormat="1" ht="14.4" customHeight="1">
      <c r="B47" s="16"/>
      <c r="I47" s="142"/>
      <c r="L47" s="16"/>
    </row>
    <row r="48" s="1" customFormat="1" ht="14.4" customHeight="1">
      <c r="B48" s="16"/>
      <c r="I48" s="142"/>
      <c r="L48" s="16"/>
    </row>
    <row r="49" s="1" customFormat="1" ht="14.4" customHeight="1">
      <c r="B49" s="16"/>
      <c r="I49" s="142"/>
      <c r="L49" s="16"/>
    </row>
    <row r="50" s="2" customFormat="1" ht="14.4" customHeight="1">
      <c r="B50" s="59"/>
      <c r="D50" s="176" t="s">
        <v>51</v>
      </c>
      <c r="E50" s="177"/>
      <c r="F50" s="177"/>
      <c r="G50" s="176" t="s">
        <v>52</v>
      </c>
      <c r="H50" s="177"/>
      <c r="I50" s="178"/>
      <c r="J50" s="177"/>
      <c r="K50" s="177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9" t="s">
        <v>53</v>
      </c>
      <c r="E61" s="180"/>
      <c r="F61" s="181" t="s">
        <v>54</v>
      </c>
      <c r="G61" s="179" t="s">
        <v>53</v>
      </c>
      <c r="H61" s="180"/>
      <c r="I61" s="182"/>
      <c r="J61" s="183" t="s">
        <v>54</v>
      </c>
      <c r="K61" s="180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76" t="s">
        <v>55</v>
      </c>
      <c r="E65" s="184"/>
      <c r="F65" s="184"/>
      <c r="G65" s="176" t="s">
        <v>56</v>
      </c>
      <c r="H65" s="184"/>
      <c r="I65" s="185"/>
      <c r="J65" s="184"/>
      <c r="K65" s="18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9" t="s">
        <v>53</v>
      </c>
      <c r="E76" s="180"/>
      <c r="F76" s="181" t="s">
        <v>54</v>
      </c>
      <c r="G76" s="179" t="s">
        <v>53</v>
      </c>
      <c r="H76" s="180"/>
      <c r="I76" s="182"/>
      <c r="J76" s="183" t="s">
        <v>54</v>
      </c>
      <c r="K76" s="180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86"/>
      <c r="C77" s="187"/>
      <c r="D77" s="187"/>
      <c r="E77" s="187"/>
      <c r="F77" s="187"/>
      <c r="G77" s="187"/>
      <c r="H77" s="187"/>
      <c r="I77" s="188"/>
      <c r="J77" s="187"/>
      <c r="K77" s="187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89"/>
      <c r="C81" s="190"/>
      <c r="D81" s="190"/>
      <c r="E81" s="190"/>
      <c r="F81" s="190"/>
      <c r="G81" s="190"/>
      <c r="H81" s="190"/>
      <c r="I81" s="191"/>
      <c r="J81" s="190"/>
      <c r="K81" s="190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125</v>
      </c>
      <c r="D82" s="36"/>
      <c r="E82" s="36"/>
      <c r="F82" s="36"/>
      <c r="G82" s="36"/>
      <c r="H82" s="36"/>
      <c r="I82" s="150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150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150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92" t="str">
        <f>E7</f>
        <v>Pravidelná kontrola plynových zařízení v obvodu OŘ Praha</v>
      </c>
      <c r="F85" s="28"/>
      <c r="G85" s="28"/>
      <c r="H85" s="28"/>
      <c r="I85" s="150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121</v>
      </c>
      <c r="D86" s="18"/>
      <c r="E86" s="18"/>
      <c r="F86" s="18"/>
      <c r="G86" s="18"/>
      <c r="H86" s="18"/>
      <c r="I86" s="142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92" t="s">
        <v>487</v>
      </c>
      <c r="F87" s="36"/>
      <c r="G87" s="36"/>
      <c r="H87" s="36"/>
      <c r="I87" s="150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123</v>
      </c>
      <c r="D88" s="36"/>
      <c r="E88" s="36"/>
      <c r="F88" s="36"/>
      <c r="G88" s="36"/>
      <c r="H88" s="36"/>
      <c r="I88" s="150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002.4 - okr. Lužná u Rakovníka</v>
      </c>
      <c r="F89" s="36"/>
      <c r="G89" s="36"/>
      <c r="H89" s="36"/>
      <c r="I89" s="150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150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 xml:space="preserve"> </v>
      </c>
      <c r="G91" s="36"/>
      <c r="H91" s="36"/>
      <c r="I91" s="152" t="s">
        <v>22</v>
      </c>
      <c r="J91" s="75" t="str">
        <f>IF(J14="","",J14)</f>
        <v>1. 6. 2020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150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>Správa železnic, státní organizace</v>
      </c>
      <c r="G93" s="36"/>
      <c r="H93" s="36"/>
      <c r="I93" s="152" t="s">
        <v>32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30</v>
      </c>
      <c r="D94" s="36"/>
      <c r="E94" s="36"/>
      <c r="F94" s="23" t="str">
        <f>IF(E20="","",E20)</f>
        <v>Vyplň údaj</v>
      </c>
      <c r="G94" s="36"/>
      <c r="H94" s="36"/>
      <c r="I94" s="152" t="s">
        <v>35</v>
      </c>
      <c r="J94" s="32" t="str">
        <f>E26</f>
        <v>L. Ulrich, DiS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150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93" t="s">
        <v>126</v>
      </c>
      <c r="D96" s="194"/>
      <c r="E96" s="194"/>
      <c r="F96" s="194"/>
      <c r="G96" s="194"/>
      <c r="H96" s="194"/>
      <c r="I96" s="195"/>
      <c r="J96" s="196" t="s">
        <v>127</v>
      </c>
      <c r="K96" s="194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150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97" t="s">
        <v>128</v>
      </c>
      <c r="D98" s="36"/>
      <c r="E98" s="36"/>
      <c r="F98" s="36"/>
      <c r="G98" s="36"/>
      <c r="H98" s="36"/>
      <c r="I98" s="150"/>
      <c r="J98" s="106">
        <f>J122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129</v>
      </c>
    </row>
    <row r="99" s="9" customFormat="1" ht="24.96" customHeight="1">
      <c r="A99" s="9"/>
      <c r="B99" s="198"/>
      <c r="C99" s="199"/>
      <c r="D99" s="200" t="s">
        <v>130</v>
      </c>
      <c r="E99" s="201"/>
      <c r="F99" s="201"/>
      <c r="G99" s="201"/>
      <c r="H99" s="201"/>
      <c r="I99" s="202"/>
      <c r="J99" s="203">
        <f>J123</f>
        <v>0</v>
      </c>
      <c r="K99" s="199"/>
      <c r="L99" s="20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98"/>
      <c r="C100" s="199"/>
      <c r="D100" s="200" t="s">
        <v>131</v>
      </c>
      <c r="E100" s="201"/>
      <c r="F100" s="201"/>
      <c r="G100" s="201"/>
      <c r="H100" s="201"/>
      <c r="I100" s="202"/>
      <c r="J100" s="203">
        <f>J126</f>
        <v>0</v>
      </c>
      <c r="K100" s="199"/>
      <c r="L100" s="20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4"/>
      <c r="B101" s="35"/>
      <c r="C101" s="36"/>
      <c r="D101" s="36"/>
      <c r="E101" s="36"/>
      <c r="F101" s="36"/>
      <c r="G101" s="36"/>
      <c r="H101" s="36"/>
      <c r="I101" s="150"/>
      <c r="J101" s="36"/>
      <c r="K101" s="36"/>
      <c r="L101" s="59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="2" customFormat="1" ht="6.96" customHeight="1">
      <c r="A102" s="34"/>
      <c r="B102" s="62"/>
      <c r="C102" s="63"/>
      <c r="D102" s="63"/>
      <c r="E102" s="63"/>
      <c r="F102" s="63"/>
      <c r="G102" s="63"/>
      <c r="H102" s="63"/>
      <c r="I102" s="188"/>
      <c r="J102" s="63"/>
      <c r="K102" s="63"/>
      <c r="L102" s="59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="2" customFormat="1" ht="6.96" customHeight="1">
      <c r="A106" s="34"/>
      <c r="B106" s="64"/>
      <c r="C106" s="65"/>
      <c r="D106" s="65"/>
      <c r="E106" s="65"/>
      <c r="F106" s="65"/>
      <c r="G106" s="65"/>
      <c r="H106" s="65"/>
      <c r="I106" s="191"/>
      <c r="J106" s="65"/>
      <c r="K106" s="65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24.96" customHeight="1">
      <c r="A107" s="34"/>
      <c r="B107" s="35"/>
      <c r="C107" s="19" t="s">
        <v>132</v>
      </c>
      <c r="D107" s="36"/>
      <c r="E107" s="36"/>
      <c r="F107" s="36"/>
      <c r="G107" s="36"/>
      <c r="H107" s="36"/>
      <c r="I107" s="150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6.96" customHeight="1">
      <c r="A108" s="34"/>
      <c r="B108" s="35"/>
      <c r="C108" s="36"/>
      <c r="D108" s="36"/>
      <c r="E108" s="36"/>
      <c r="F108" s="36"/>
      <c r="G108" s="36"/>
      <c r="H108" s="36"/>
      <c r="I108" s="150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16</v>
      </c>
      <c r="D109" s="36"/>
      <c r="E109" s="36"/>
      <c r="F109" s="36"/>
      <c r="G109" s="36"/>
      <c r="H109" s="36"/>
      <c r="I109" s="150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6.5" customHeight="1">
      <c r="A110" s="34"/>
      <c r="B110" s="35"/>
      <c r="C110" s="36"/>
      <c r="D110" s="36"/>
      <c r="E110" s="192" t="str">
        <f>E7</f>
        <v>Pravidelná kontrola plynových zařízení v obvodu OŘ Praha</v>
      </c>
      <c r="F110" s="28"/>
      <c r="G110" s="28"/>
      <c r="H110" s="28"/>
      <c r="I110" s="150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1" customFormat="1" ht="12" customHeight="1">
      <c r="B111" s="17"/>
      <c r="C111" s="28" t="s">
        <v>121</v>
      </c>
      <c r="D111" s="18"/>
      <c r="E111" s="18"/>
      <c r="F111" s="18"/>
      <c r="G111" s="18"/>
      <c r="H111" s="18"/>
      <c r="I111" s="142"/>
      <c r="J111" s="18"/>
      <c r="K111" s="18"/>
      <c r="L111" s="16"/>
    </row>
    <row r="112" s="2" customFormat="1" ht="16.5" customHeight="1">
      <c r="A112" s="34"/>
      <c r="B112" s="35"/>
      <c r="C112" s="36"/>
      <c r="D112" s="36"/>
      <c r="E112" s="192" t="s">
        <v>487</v>
      </c>
      <c r="F112" s="36"/>
      <c r="G112" s="36"/>
      <c r="H112" s="36"/>
      <c r="I112" s="150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2" customHeight="1">
      <c r="A113" s="34"/>
      <c r="B113" s="35"/>
      <c r="C113" s="28" t="s">
        <v>123</v>
      </c>
      <c r="D113" s="36"/>
      <c r="E113" s="36"/>
      <c r="F113" s="36"/>
      <c r="G113" s="36"/>
      <c r="H113" s="36"/>
      <c r="I113" s="150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6.5" customHeight="1">
      <c r="A114" s="34"/>
      <c r="B114" s="35"/>
      <c r="C114" s="36"/>
      <c r="D114" s="36"/>
      <c r="E114" s="72" t="str">
        <f>E11</f>
        <v>002.4 - okr. Lužná u Rakovníka</v>
      </c>
      <c r="F114" s="36"/>
      <c r="G114" s="36"/>
      <c r="H114" s="36"/>
      <c r="I114" s="150"/>
      <c r="J114" s="36"/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150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2" customHeight="1">
      <c r="A116" s="34"/>
      <c r="B116" s="35"/>
      <c r="C116" s="28" t="s">
        <v>20</v>
      </c>
      <c r="D116" s="36"/>
      <c r="E116" s="36"/>
      <c r="F116" s="23" t="str">
        <f>F14</f>
        <v xml:space="preserve"> </v>
      </c>
      <c r="G116" s="36"/>
      <c r="H116" s="36"/>
      <c r="I116" s="152" t="s">
        <v>22</v>
      </c>
      <c r="J116" s="75" t="str">
        <f>IF(J14="","",J14)</f>
        <v>1. 6. 2020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6.96" customHeight="1">
      <c r="A117" s="34"/>
      <c r="B117" s="35"/>
      <c r="C117" s="36"/>
      <c r="D117" s="36"/>
      <c r="E117" s="36"/>
      <c r="F117" s="36"/>
      <c r="G117" s="36"/>
      <c r="H117" s="36"/>
      <c r="I117" s="150"/>
      <c r="J117" s="36"/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5.15" customHeight="1">
      <c r="A118" s="34"/>
      <c r="B118" s="35"/>
      <c r="C118" s="28" t="s">
        <v>24</v>
      </c>
      <c r="D118" s="36"/>
      <c r="E118" s="36"/>
      <c r="F118" s="23" t="str">
        <f>E17</f>
        <v>Správa železnic, státní organizace</v>
      </c>
      <c r="G118" s="36"/>
      <c r="H118" s="36"/>
      <c r="I118" s="152" t="s">
        <v>32</v>
      </c>
      <c r="J118" s="32" t="str">
        <f>E23</f>
        <v xml:space="preserve"> </v>
      </c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5.15" customHeight="1">
      <c r="A119" s="34"/>
      <c r="B119" s="35"/>
      <c r="C119" s="28" t="s">
        <v>30</v>
      </c>
      <c r="D119" s="36"/>
      <c r="E119" s="36"/>
      <c r="F119" s="23" t="str">
        <f>IF(E20="","",E20)</f>
        <v>Vyplň údaj</v>
      </c>
      <c r="G119" s="36"/>
      <c r="H119" s="36"/>
      <c r="I119" s="152" t="s">
        <v>35</v>
      </c>
      <c r="J119" s="32" t="str">
        <f>E26</f>
        <v>L. Ulrich, DiS</v>
      </c>
      <c r="K119" s="36"/>
      <c r="L119" s="59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0.32" customHeight="1">
      <c r="A120" s="34"/>
      <c r="B120" s="35"/>
      <c r="C120" s="36"/>
      <c r="D120" s="36"/>
      <c r="E120" s="36"/>
      <c r="F120" s="36"/>
      <c r="G120" s="36"/>
      <c r="H120" s="36"/>
      <c r="I120" s="150"/>
      <c r="J120" s="36"/>
      <c r="K120" s="36"/>
      <c r="L120" s="59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10" customFormat="1" ht="29.28" customHeight="1">
      <c r="A121" s="205"/>
      <c r="B121" s="206"/>
      <c r="C121" s="207" t="s">
        <v>133</v>
      </c>
      <c r="D121" s="208" t="s">
        <v>63</v>
      </c>
      <c r="E121" s="208" t="s">
        <v>59</v>
      </c>
      <c r="F121" s="208" t="s">
        <v>60</v>
      </c>
      <c r="G121" s="208" t="s">
        <v>134</v>
      </c>
      <c r="H121" s="208" t="s">
        <v>135</v>
      </c>
      <c r="I121" s="209" t="s">
        <v>136</v>
      </c>
      <c r="J121" s="210" t="s">
        <v>127</v>
      </c>
      <c r="K121" s="211" t="s">
        <v>137</v>
      </c>
      <c r="L121" s="212"/>
      <c r="M121" s="96" t="s">
        <v>1</v>
      </c>
      <c r="N121" s="97" t="s">
        <v>42</v>
      </c>
      <c r="O121" s="97" t="s">
        <v>138</v>
      </c>
      <c r="P121" s="97" t="s">
        <v>139</v>
      </c>
      <c r="Q121" s="97" t="s">
        <v>140</v>
      </c>
      <c r="R121" s="97" t="s">
        <v>141</v>
      </c>
      <c r="S121" s="97" t="s">
        <v>142</v>
      </c>
      <c r="T121" s="98" t="s">
        <v>143</v>
      </c>
      <c r="U121" s="205"/>
      <c r="V121" s="205"/>
      <c r="W121" s="205"/>
      <c r="X121" s="205"/>
      <c r="Y121" s="205"/>
      <c r="Z121" s="205"/>
      <c r="AA121" s="205"/>
      <c r="AB121" s="205"/>
      <c r="AC121" s="205"/>
      <c r="AD121" s="205"/>
      <c r="AE121" s="205"/>
    </row>
    <row r="122" s="2" customFormat="1" ht="22.8" customHeight="1">
      <c r="A122" s="34"/>
      <c r="B122" s="35"/>
      <c r="C122" s="103" t="s">
        <v>144</v>
      </c>
      <c r="D122" s="36"/>
      <c r="E122" s="36"/>
      <c r="F122" s="36"/>
      <c r="G122" s="36"/>
      <c r="H122" s="36"/>
      <c r="I122" s="150"/>
      <c r="J122" s="213">
        <f>BK122</f>
        <v>0</v>
      </c>
      <c r="K122" s="36"/>
      <c r="L122" s="40"/>
      <c r="M122" s="99"/>
      <c r="N122" s="214"/>
      <c r="O122" s="100"/>
      <c r="P122" s="215">
        <f>P123+P126</f>
        <v>0</v>
      </c>
      <c r="Q122" s="100"/>
      <c r="R122" s="215">
        <f>R123+R126</f>
        <v>0</v>
      </c>
      <c r="S122" s="100"/>
      <c r="T122" s="216">
        <f>T123+T126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77</v>
      </c>
      <c r="AU122" s="13" t="s">
        <v>129</v>
      </c>
      <c r="BK122" s="217">
        <f>BK123+BK126</f>
        <v>0</v>
      </c>
    </row>
    <row r="123" s="11" customFormat="1" ht="25.92" customHeight="1">
      <c r="A123" s="11"/>
      <c r="B123" s="218"/>
      <c r="C123" s="219"/>
      <c r="D123" s="220" t="s">
        <v>77</v>
      </c>
      <c r="E123" s="221" t="s">
        <v>145</v>
      </c>
      <c r="F123" s="221" t="s">
        <v>146</v>
      </c>
      <c r="G123" s="219"/>
      <c r="H123" s="219"/>
      <c r="I123" s="222"/>
      <c r="J123" s="223">
        <f>BK123</f>
        <v>0</v>
      </c>
      <c r="K123" s="219"/>
      <c r="L123" s="224"/>
      <c r="M123" s="225"/>
      <c r="N123" s="226"/>
      <c r="O123" s="226"/>
      <c r="P123" s="227">
        <f>SUM(P124:P125)</f>
        <v>0</v>
      </c>
      <c r="Q123" s="226"/>
      <c r="R123" s="227">
        <f>SUM(R124:R125)</f>
        <v>0</v>
      </c>
      <c r="S123" s="226"/>
      <c r="T123" s="228">
        <f>SUM(T124:T125)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229" t="s">
        <v>147</v>
      </c>
      <c r="AT123" s="230" t="s">
        <v>77</v>
      </c>
      <c r="AU123" s="230" t="s">
        <v>78</v>
      </c>
      <c r="AY123" s="229" t="s">
        <v>148</v>
      </c>
      <c r="BK123" s="231">
        <f>SUM(BK124:BK125)</f>
        <v>0</v>
      </c>
    </row>
    <row r="124" s="2" customFormat="1" ht="16.5" customHeight="1">
      <c r="A124" s="34"/>
      <c r="B124" s="35"/>
      <c r="C124" s="232" t="s">
        <v>85</v>
      </c>
      <c r="D124" s="232" t="s">
        <v>149</v>
      </c>
      <c r="E124" s="233" t="s">
        <v>150</v>
      </c>
      <c r="F124" s="234" t="s">
        <v>146</v>
      </c>
      <c r="G124" s="235" t="s">
        <v>1</v>
      </c>
      <c r="H124" s="236">
        <v>0</v>
      </c>
      <c r="I124" s="237"/>
      <c r="J124" s="238">
        <f>ROUND(I124*H124,2)</f>
        <v>0</v>
      </c>
      <c r="K124" s="239"/>
      <c r="L124" s="40"/>
      <c r="M124" s="240" t="s">
        <v>1</v>
      </c>
      <c r="N124" s="241" t="s">
        <v>43</v>
      </c>
      <c r="O124" s="87"/>
      <c r="P124" s="242">
        <f>O124*H124</f>
        <v>0</v>
      </c>
      <c r="Q124" s="242">
        <v>0</v>
      </c>
      <c r="R124" s="242">
        <f>Q124*H124</f>
        <v>0</v>
      </c>
      <c r="S124" s="242">
        <v>0</v>
      </c>
      <c r="T124" s="243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44" t="s">
        <v>151</v>
      </c>
      <c r="AT124" s="244" t="s">
        <v>149</v>
      </c>
      <c r="AU124" s="244" t="s">
        <v>85</v>
      </c>
      <c r="AY124" s="13" t="s">
        <v>148</v>
      </c>
      <c r="BE124" s="245">
        <f>IF(N124="základní",J124,0)</f>
        <v>0</v>
      </c>
      <c r="BF124" s="245">
        <f>IF(N124="snížená",J124,0)</f>
        <v>0</v>
      </c>
      <c r="BG124" s="245">
        <f>IF(N124="zákl. přenesená",J124,0)</f>
        <v>0</v>
      </c>
      <c r="BH124" s="245">
        <f>IF(N124="sníž. přenesená",J124,0)</f>
        <v>0</v>
      </c>
      <c r="BI124" s="245">
        <f>IF(N124="nulová",J124,0)</f>
        <v>0</v>
      </c>
      <c r="BJ124" s="13" t="s">
        <v>85</v>
      </c>
      <c r="BK124" s="245">
        <f>ROUND(I124*H124,2)</f>
        <v>0</v>
      </c>
      <c r="BL124" s="13" t="s">
        <v>151</v>
      </c>
      <c r="BM124" s="244" t="s">
        <v>577</v>
      </c>
    </row>
    <row r="125" s="2" customFormat="1">
      <c r="A125" s="34"/>
      <c r="B125" s="35"/>
      <c r="C125" s="36"/>
      <c r="D125" s="246" t="s">
        <v>153</v>
      </c>
      <c r="E125" s="36"/>
      <c r="F125" s="247" t="s">
        <v>154</v>
      </c>
      <c r="G125" s="36"/>
      <c r="H125" s="36"/>
      <c r="I125" s="150"/>
      <c r="J125" s="36"/>
      <c r="K125" s="36"/>
      <c r="L125" s="40"/>
      <c r="M125" s="248"/>
      <c r="N125" s="249"/>
      <c r="O125" s="87"/>
      <c r="P125" s="87"/>
      <c r="Q125" s="87"/>
      <c r="R125" s="87"/>
      <c r="S125" s="87"/>
      <c r="T125" s="88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3" t="s">
        <v>153</v>
      </c>
      <c r="AU125" s="13" t="s">
        <v>85</v>
      </c>
    </row>
    <row r="126" s="11" customFormat="1" ht="25.92" customHeight="1">
      <c r="A126" s="11"/>
      <c r="B126" s="218"/>
      <c r="C126" s="219"/>
      <c r="D126" s="220" t="s">
        <v>77</v>
      </c>
      <c r="E126" s="221" t="s">
        <v>155</v>
      </c>
      <c r="F126" s="221" t="s">
        <v>156</v>
      </c>
      <c r="G126" s="219"/>
      <c r="H126" s="219"/>
      <c r="I126" s="222"/>
      <c r="J126" s="223">
        <f>BK126</f>
        <v>0</v>
      </c>
      <c r="K126" s="219"/>
      <c r="L126" s="224"/>
      <c r="M126" s="225"/>
      <c r="N126" s="226"/>
      <c r="O126" s="226"/>
      <c r="P126" s="227">
        <f>SUM(P127:P141)</f>
        <v>0</v>
      </c>
      <c r="Q126" s="226"/>
      <c r="R126" s="227">
        <f>SUM(R127:R141)</f>
        <v>0</v>
      </c>
      <c r="S126" s="226"/>
      <c r="T126" s="228">
        <f>SUM(T127:T141)</f>
        <v>0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29" t="s">
        <v>157</v>
      </c>
      <c r="AT126" s="230" t="s">
        <v>77</v>
      </c>
      <c r="AU126" s="230" t="s">
        <v>78</v>
      </c>
      <c r="AY126" s="229" t="s">
        <v>148</v>
      </c>
      <c r="BK126" s="231">
        <f>SUM(BK127:BK141)</f>
        <v>0</v>
      </c>
    </row>
    <row r="127" s="2" customFormat="1" ht="55.5" customHeight="1">
      <c r="A127" s="34"/>
      <c r="B127" s="35"/>
      <c r="C127" s="232" t="s">
        <v>87</v>
      </c>
      <c r="D127" s="232" t="s">
        <v>149</v>
      </c>
      <c r="E127" s="233" t="s">
        <v>578</v>
      </c>
      <c r="F127" s="234" t="s">
        <v>579</v>
      </c>
      <c r="G127" s="235" t="s">
        <v>160</v>
      </c>
      <c r="H127" s="236">
        <v>1</v>
      </c>
      <c r="I127" s="237"/>
      <c r="J127" s="238">
        <f>ROUND(I127*H127,2)</f>
        <v>0</v>
      </c>
      <c r="K127" s="239"/>
      <c r="L127" s="40"/>
      <c r="M127" s="240" t="s">
        <v>1</v>
      </c>
      <c r="N127" s="241" t="s">
        <v>43</v>
      </c>
      <c r="O127" s="87"/>
      <c r="P127" s="242">
        <f>O127*H127</f>
        <v>0</v>
      </c>
      <c r="Q127" s="242">
        <v>0</v>
      </c>
      <c r="R127" s="242">
        <f>Q127*H127</f>
        <v>0</v>
      </c>
      <c r="S127" s="242">
        <v>0</v>
      </c>
      <c r="T127" s="243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44" t="s">
        <v>147</v>
      </c>
      <c r="AT127" s="244" t="s">
        <v>149</v>
      </c>
      <c r="AU127" s="244" t="s">
        <v>85</v>
      </c>
      <c r="AY127" s="13" t="s">
        <v>148</v>
      </c>
      <c r="BE127" s="245">
        <f>IF(N127="základní",J127,0)</f>
        <v>0</v>
      </c>
      <c r="BF127" s="245">
        <f>IF(N127="snížená",J127,0)</f>
        <v>0</v>
      </c>
      <c r="BG127" s="245">
        <f>IF(N127="zákl. přenesená",J127,0)</f>
        <v>0</v>
      </c>
      <c r="BH127" s="245">
        <f>IF(N127="sníž. přenesená",J127,0)</f>
        <v>0</v>
      </c>
      <c r="BI127" s="245">
        <f>IF(N127="nulová",J127,0)</f>
        <v>0</v>
      </c>
      <c r="BJ127" s="13" t="s">
        <v>85</v>
      </c>
      <c r="BK127" s="245">
        <f>ROUND(I127*H127,2)</f>
        <v>0</v>
      </c>
      <c r="BL127" s="13" t="s">
        <v>147</v>
      </c>
      <c r="BM127" s="244" t="s">
        <v>87</v>
      </c>
    </row>
    <row r="128" s="2" customFormat="1" ht="55.5" customHeight="1">
      <c r="A128" s="34"/>
      <c r="B128" s="35"/>
      <c r="C128" s="232" t="s">
        <v>157</v>
      </c>
      <c r="D128" s="232" t="s">
        <v>149</v>
      </c>
      <c r="E128" s="233" t="s">
        <v>580</v>
      </c>
      <c r="F128" s="234" t="s">
        <v>581</v>
      </c>
      <c r="G128" s="235" t="s">
        <v>160</v>
      </c>
      <c r="H128" s="236">
        <v>1</v>
      </c>
      <c r="I128" s="237"/>
      <c r="J128" s="238">
        <f>ROUND(I128*H128,2)</f>
        <v>0</v>
      </c>
      <c r="K128" s="239"/>
      <c r="L128" s="40"/>
      <c r="M128" s="240" t="s">
        <v>1</v>
      </c>
      <c r="N128" s="241" t="s">
        <v>43</v>
      </c>
      <c r="O128" s="87"/>
      <c r="P128" s="242">
        <f>O128*H128</f>
        <v>0</v>
      </c>
      <c r="Q128" s="242">
        <v>0</v>
      </c>
      <c r="R128" s="242">
        <f>Q128*H128</f>
        <v>0</v>
      </c>
      <c r="S128" s="242">
        <v>0</v>
      </c>
      <c r="T128" s="243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44" t="s">
        <v>147</v>
      </c>
      <c r="AT128" s="244" t="s">
        <v>149</v>
      </c>
      <c r="AU128" s="244" t="s">
        <v>85</v>
      </c>
      <c r="AY128" s="13" t="s">
        <v>148</v>
      </c>
      <c r="BE128" s="245">
        <f>IF(N128="základní",J128,0)</f>
        <v>0</v>
      </c>
      <c r="BF128" s="245">
        <f>IF(N128="snížená",J128,0)</f>
        <v>0</v>
      </c>
      <c r="BG128" s="245">
        <f>IF(N128="zákl. přenesená",J128,0)</f>
        <v>0</v>
      </c>
      <c r="BH128" s="245">
        <f>IF(N128="sníž. přenesená",J128,0)</f>
        <v>0</v>
      </c>
      <c r="BI128" s="245">
        <f>IF(N128="nulová",J128,0)</f>
        <v>0</v>
      </c>
      <c r="BJ128" s="13" t="s">
        <v>85</v>
      </c>
      <c r="BK128" s="245">
        <f>ROUND(I128*H128,2)</f>
        <v>0</v>
      </c>
      <c r="BL128" s="13" t="s">
        <v>147</v>
      </c>
      <c r="BM128" s="244" t="s">
        <v>147</v>
      </c>
    </row>
    <row r="129" s="2" customFormat="1" ht="44.25" customHeight="1">
      <c r="A129" s="34"/>
      <c r="B129" s="35"/>
      <c r="C129" s="232" t="s">
        <v>147</v>
      </c>
      <c r="D129" s="232" t="s">
        <v>149</v>
      </c>
      <c r="E129" s="233" t="s">
        <v>582</v>
      </c>
      <c r="F129" s="234" t="s">
        <v>583</v>
      </c>
      <c r="G129" s="235" t="s">
        <v>160</v>
      </c>
      <c r="H129" s="236">
        <v>1</v>
      </c>
      <c r="I129" s="237"/>
      <c r="J129" s="238">
        <f>ROUND(I129*H129,2)</f>
        <v>0</v>
      </c>
      <c r="K129" s="239"/>
      <c r="L129" s="40"/>
      <c r="M129" s="240" t="s">
        <v>1</v>
      </c>
      <c r="N129" s="241" t="s">
        <v>43</v>
      </c>
      <c r="O129" s="87"/>
      <c r="P129" s="242">
        <f>O129*H129</f>
        <v>0</v>
      </c>
      <c r="Q129" s="242">
        <v>0</v>
      </c>
      <c r="R129" s="242">
        <f>Q129*H129</f>
        <v>0</v>
      </c>
      <c r="S129" s="242">
        <v>0</v>
      </c>
      <c r="T129" s="243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44" t="s">
        <v>147</v>
      </c>
      <c r="AT129" s="244" t="s">
        <v>149</v>
      </c>
      <c r="AU129" s="244" t="s">
        <v>85</v>
      </c>
      <c r="AY129" s="13" t="s">
        <v>148</v>
      </c>
      <c r="BE129" s="245">
        <f>IF(N129="základní",J129,0)</f>
        <v>0</v>
      </c>
      <c r="BF129" s="245">
        <f>IF(N129="snížená",J129,0)</f>
        <v>0</v>
      </c>
      <c r="BG129" s="245">
        <f>IF(N129="zákl. přenesená",J129,0)</f>
        <v>0</v>
      </c>
      <c r="BH129" s="245">
        <f>IF(N129="sníž. přenesená",J129,0)</f>
        <v>0</v>
      </c>
      <c r="BI129" s="245">
        <f>IF(N129="nulová",J129,0)</f>
        <v>0</v>
      </c>
      <c r="BJ129" s="13" t="s">
        <v>85</v>
      </c>
      <c r="BK129" s="245">
        <f>ROUND(I129*H129,2)</f>
        <v>0</v>
      </c>
      <c r="BL129" s="13" t="s">
        <v>147</v>
      </c>
      <c r="BM129" s="244" t="s">
        <v>165</v>
      </c>
    </row>
    <row r="130" s="2" customFormat="1" ht="55.5" customHeight="1">
      <c r="A130" s="34"/>
      <c r="B130" s="35"/>
      <c r="C130" s="232" t="s">
        <v>166</v>
      </c>
      <c r="D130" s="232" t="s">
        <v>149</v>
      </c>
      <c r="E130" s="233" t="s">
        <v>584</v>
      </c>
      <c r="F130" s="234" t="s">
        <v>585</v>
      </c>
      <c r="G130" s="235" t="s">
        <v>160</v>
      </c>
      <c r="H130" s="236">
        <v>1</v>
      </c>
      <c r="I130" s="237"/>
      <c r="J130" s="238">
        <f>ROUND(I130*H130,2)</f>
        <v>0</v>
      </c>
      <c r="K130" s="239"/>
      <c r="L130" s="40"/>
      <c r="M130" s="240" t="s">
        <v>1</v>
      </c>
      <c r="N130" s="241" t="s">
        <v>43</v>
      </c>
      <c r="O130" s="87"/>
      <c r="P130" s="242">
        <f>O130*H130</f>
        <v>0</v>
      </c>
      <c r="Q130" s="242">
        <v>0</v>
      </c>
      <c r="R130" s="242">
        <f>Q130*H130</f>
        <v>0</v>
      </c>
      <c r="S130" s="242">
        <v>0</v>
      </c>
      <c r="T130" s="243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44" t="s">
        <v>147</v>
      </c>
      <c r="AT130" s="244" t="s">
        <v>149</v>
      </c>
      <c r="AU130" s="244" t="s">
        <v>85</v>
      </c>
      <c r="AY130" s="13" t="s">
        <v>148</v>
      </c>
      <c r="BE130" s="245">
        <f>IF(N130="základní",J130,0)</f>
        <v>0</v>
      </c>
      <c r="BF130" s="245">
        <f>IF(N130="snížená",J130,0)</f>
        <v>0</v>
      </c>
      <c r="BG130" s="245">
        <f>IF(N130="zákl. přenesená",J130,0)</f>
        <v>0</v>
      </c>
      <c r="BH130" s="245">
        <f>IF(N130="sníž. přenesená",J130,0)</f>
        <v>0</v>
      </c>
      <c r="BI130" s="245">
        <f>IF(N130="nulová",J130,0)</f>
        <v>0</v>
      </c>
      <c r="BJ130" s="13" t="s">
        <v>85</v>
      </c>
      <c r="BK130" s="245">
        <f>ROUND(I130*H130,2)</f>
        <v>0</v>
      </c>
      <c r="BL130" s="13" t="s">
        <v>147</v>
      </c>
      <c r="BM130" s="244" t="s">
        <v>167</v>
      </c>
    </row>
    <row r="131" s="2" customFormat="1" ht="44.25" customHeight="1">
      <c r="A131" s="34"/>
      <c r="B131" s="35"/>
      <c r="C131" s="232" t="s">
        <v>165</v>
      </c>
      <c r="D131" s="232" t="s">
        <v>149</v>
      </c>
      <c r="E131" s="233" t="s">
        <v>586</v>
      </c>
      <c r="F131" s="234" t="s">
        <v>587</v>
      </c>
      <c r="G131" s="235" t="s">
        <v>160</v>
      </c>
      <c r="H131" s="236">
        <v>1</v>
      </c>
      <c r="I131" s="237"/>
      <c r="J131" s="238">
        <f>ROUND(I131*H131,2)</f>
        <v>0</v>
      </c>
      <c r="K131" s="239"/>
      <c r="L131" s="40"/>
      <c r="M131" s="240" t="s">
        <v>1</v>
      </c>
      <c r="N131" s="241" t="s">
        <v>43</v>
      </c>
      <c r="O131" s="87"/>
      <c r="P131" s="242">
        <f>O131*H131</f>
        <v>0</v>
      </c>
      <c r="Q131" s="242">
        <v>0</v>
      </c>
      <c r="R131" s="242">
        <f>Q131*H131</f>
        <v>0</v>
      </c>
      <c r="S131" s="242">
        <v>0</v>
      </c>
      <c r="T131" s="243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44" t="s">
        <v>147</v>
      </c>
      <c r="AT131" s="244" t="s">
        <v>149</v>
      </c>
      <c r="AU131" s="244" t="s">
        <v>85</v>
      </c>
      <c r="AY131" s="13" t="s">
        <v>148</v>
      </c>
      <c r="BE131" s="245">
        <f>IF(N131="základní",J131,0)</f>
        <v>0</v>
      </c>
      <c r="BF131" s="245">
        <f>IF(N131="snížená",J131,0)</f>
        <v>0</v>
      </c>
      <c r="BG131" s="245">
        <f>IF(N131="zákl. přenesená",J131,0)</f>
        <v>0</v>
      </c>
      <c r="BH131" s="245">
        <f>IF(N131="sníž. přenesená",J131,0)</f>
        <v>0</v>
      </c>
      <c r="BI131" s="245">
        <f>IF(N131="nulová",J131,0)</f>
        <v>0</v>
      </c>
      <c r="BJ131" s="13" t="s">
        <v>85</v>
      </c>
      <c r="BK131" s="245">
        <f>ROUND(I131*H131,2)</f>
        <v>0</v>
      </c>
      <c r="BL131" s="13" t="s">
        <v>147</v>
      </c>
      <c r="BM131" s="244" t="s">
        <v>168</v>
      </c>
    </row>
    <row r="132" s="2" customFormat="1" ht="55.5" customHeight="1">
      <c r="A132" s="34"/>
      <c r="B132" s="35"/>
      <c r="C132" s="232" t="s">
        <v>169</v>
      </c>
      <c r="D132" s="232" t="s">
        <v>149</v>
      </c>
      <c r="E132" s="233" t="s">
        <v>588</v>
      </c>
      <c r="F132" s="234" t="s">
        <v>589</v>
      </c>
      <c r="G132" s="235" t="s">
        <v>160</v>
      </c>
      <c r="H132" s="236">
        <v>1</v>
      </c>
      <c r="I132" s="237"/>
      <c r="J132" s="238">
        <f>ROUND(I132*H132,2)</f>
        <v>0</v>
      </c>
      <c r="K132" s="239"/>
      <c r="L132" s="40"/>
      <c r="M132" s="240" t="s">
        <v>1</v>
      </c>
      <c r="N132" s="241" t="s">
        <v>43</v>
      </c>
      <c r="O132" s="87"/>
      <c r="P132" s="242">
        <f>O132*H132</f>
        <v>0</v>
      </c>
      <c r="Q132" s="242">
        <v>0</v>
      </c>
      <c r="R132" s="242">
        <f>Q132*H132</f>
        <v>0</v>
      </c>
      <c r="S132" s="242">
        <v>0</v>
      </c>
      <c r="T132" s="243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44" t="s">
        <v>147</v>
      </c>
      <c r="AT132" s="244" t="s">
        <v>149</v>
      </c>
      <c r="AU132" s="244" t="s">
        <v>85</v>
      </c>
      <c r="AY132" s="13" t="s">
        <v>148</v>
      </c>
      <c r="BE132" s="245">
        <f>IF(N132="základní",J132,0)</f>
        <v>0</v>
      </c>
      <c r="BF132" s="245">
        <f>IF(N132="snížená",J132,0)</f>
        <v>0</v>
      </c>
      <c r="BG132" s="245">
        <f>IF(N132="zákl. přenesená",J132,0)</f>
        <v>0</v>
      </c>
      <c r="BH132" s="245">
        <f>IF(N132="sníž. přenesená",J132,0)</f>
        <v>0</v>
      </c>
      <c r="BI132" s="245">
        <f>IF(N132="nulová",J132,0)</f>
        <v>0</v>
      </c>
      <c r="BJ132" s="13" t="s">
        <v>85</v>
      </c>
      <c r="BK132" s="245">
        <f>ROUND(I132*H132,2)</f>
        <v>0</v>
      </c>
      <c r="BL132" s="13" t="s">
        <v>147</v>
      </c>
      <c r="BM132" s="244" t="s">
        <v>172</v>
      </c>
    </row>
    <row r="133" s="2" customFormat="1" ht="44.25" customHeight="1">
      <c r="A133" s="34"/>
      <c r="B133" s="35"/>
      <c r="C133" s="232" t="s">
        <v>167</v>
      </c>
      <c r="D133" s="232" t="s">
        <v>149</v>
      </c>
      <c r="E133" s="233" t="s">
        <v>590</v>
      </c>
      <c r="F133" s="234" t="s">
        <v>591</v>
      </c>
      <c r="G133" s="235" t="s">
        <v>160</v>
      </c>
      <c r="H133" s="236">
        <v>1</v>
      </c>
      <c r="I133" s="237"/>
      <c r="J133" s="238">
        <f>ROUND(I133*H133,2)</f>
        <v>0</v>
      </c>
      <c r="K133" s="239"/>
      <c r="L133" s="40"/>
      <c r="M133" s="240" t="s">
        <v>1</v>
      </c>
      <c r="N133" s="241" t="s">
        <v>43</v>
      </c>
      <c r="O133" s="87"/>
      <c r="P133" s="242">
        <f>O133*H133</f>
        <v>0</v>
      </c>
      <c r="Q133" s="242">
        <v>0</v>
      </c>
      <c r="R133" s="242">
        <f>Q133*H133</f>
        <v>0</v>
      </c>
      <c r="S133" s="242">
        <v>0</v>
      </c>
      <c r="T133" s="243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44" t="s">
        <v>147</v>
      </c>
      <c r="AT133" s="244" t="s">
        <v>149</v>
      </c>
      <c r="AU133" s="244" t="s">
        <v>85</v>
      </c>
      <c r="AY133" s="13" t="s">
        <v>148</v>
      </c>
      <c r="BE133" s="245">
        <f>IF(N133="základní",J133,0)</f>
        <v>0</v>
      </c>
      <c r="BF133" s="245">
        <f>IF(N133="snížená",J133,0)</f>
        <v>0</v>
      </c>
      <c r="BG133" s="245">
        <f>IF(N133="zákl. přenesená",J133,0)</f>
        <v>0</v>
      </c>
      <c r="BH133" s="245">
        <f>IF(N133="sníž. přenesená",J133,0)</f>
        <v>0</v>
      </c>
      <c r="BI133" s="245">
        <f>IF(N133="nulová",J133,0)</f>
        <v>0</v>
      </c>
      <c r="BJ133" s="13" t="s">
        <v>85</v>
      </c>
      <c r="BK133" s="245">
        <f>ROUND(I133*H133,2)</f>
        <v>0</v>
      </c>
      <c r="BL133" s="13" t="s">
        <v>147</v>
      </c>
      <c r="BM133" s="244" t="s">
        <v>173</v>
      </c>
    </row>
    <row r="134" s="2" customFormat="1" ht="44.25" customHeight="1">
      <c r="A134" s="34"/>
      <c r="B134" s="35"/>
      <c r="C134" s="232" t="s">
        <v>174</v>
      </c>
      <c r="D134" s="232" t="s">
        <v>149</v>
      </c>
      <c r="E134" s="233" t="s">
        <v>592</v>
      </c>
      <c r="F134" s="234" t="s">
        <v>593</v>
      </c>
      <c r="G134" s="235" t="s">
        <v>160</v>
      </c>
      <c r="H134" s="236">
        <v>1</v>
      </c>
      <c r="I134" s="237"/>
      <c r="J134" s="238">
        <f>ROUND(I134*H134,2)</f>
        <v>0</v>
      </c>
      <c r="K134" s="239"/>
      <c r="L134" s="40"/>
      <c r="M134" s="240" t="s">
        <v>1</v>
      </c>
      <c r="N134" s="241" t="s">
        <v>43</v>
      </c>
      <c r="O134" s="87"/>
      <c r="P134" s="242">
        <f>O134*H134</f>
        <v>0</v>
      </c>
      <c r="Q134" s="242">
        <v>0</v>
      </c>
      <c r="R134" s="242">
        <f>Q134*H134</f>
        <v>0</v>
      </c>
      <c r="S134" s="242">
        <v>0</v>
      </c>
      <c r="T134" s="243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44" t="s">
        <v>147</v>
      </c>
      <c r="AT134" s="244" t="s">
        <v>149</v>
      </c>
      <c r="AU134" s="244" t="s">
        <v>85</v>
      </c>
      <c r="AY134" s="13" t="s">
        <v>148</v>
      </c>
      <c r="BE134" s="245">
        <f>IF(N134="základní",J134,0)</f>
        <v>0</v>
      </c>
      <c r="BF134" s="245">
        <f>IF(N134="snížená",J134,0)</f>
        <v>0</v>
      </c>
      <c r="BG134" s="245">
        <f>IF(N134="zákl. přenesená",J134,0)</f>
        <v>0</v>
      </c>
      <c r="BH134" s="245">
        <f>IF(N134="sníž. přenesená",J134,0)</f>
        <v>0</v>
      </c>
      <c r="BI134" s="245">
        <f>IF(N134="nulová",J134,0)</f>
        <v>0</v>
      </c>
      <c r="BJ134" s="13" t="s">
        <v>85</v>
      </c>
      <c r="BK134" s="245">
        <f>ROUND(I134*H134,2)</f>
        <v>0</v>
      </c>
      <c r="BL134" s="13" t="s">
        <v>147</v>
      </c>
      <c r="BM134" s="244" t="s">
        <v>177</v>
      </c>
    </row>
    <row r="135" s="2" customFormat="1" ht="44.25" customHeight="1">
      <c r="A135" s="34"/>
      <c r="B135" s="35"/>
      <c r="C135" s="232" t="s">
        <v>168</v>
      </c>
      <c r="D135" s="232" t="s">
        <v>149</v>
      </c>
      <c r="E135" s="233" t="s">
        <v>594</v>
      </c>
      <c r="F135" s="234" t="s">
        <v>595</v>
      </c>
      <c r="G135" s="235" t="s">
        <v>160</v>
      </c>
      <c r="H135" s="236">
        <v>5</v>
      </c>
      <c r="I135" s="237"/>
      <c r="J135" s="238">
        <f>ROUND(I135*H135,2)</f>
        <v>0</v>
      </c>
      <c r="K135" s="239"/>
      <c r="L135" s="40"/>
      <c r="M135" s="240" t="s">
        <v>1</v>
      </c>
      <c r="N135" s="241" t="s">
        <v>43</v>
      </c>
      <c r="O135" s="87"/>
      <c r="P135" s="242">
        <f>O135*H135</f>
        <v>0</v>
      </c>
      <c r="Q135" s="242">
        <v>0</v>
      </c>
      <c r="R135" s="242">
        <f>Q135*H135</f>
        <v>0</v>
      </c>
      <c r="S135" s="242">
        <v>0</v>
      </c>
      <c r="T135" s="243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44" t="s">
        <v>147</v>
      </c>
      <c r="AT135" s="244" t="s">
        <v>149</v>
      </c>
      <c r="AU135" s="244" t="s">
        <v>85</v>
      </c>
      <c r="AY135" s="13" t="s">
        <v>148</v>
      </c>
      <c r="BE135" s="245">
        <f>IF(N135="základní",J135,0)</f>
        <v>0</v>
      </c>
      <c r="BF135" s="245">
        <f>IF(N135="snížená",J135,0)</f>
        <v>0</v>
      </c>
      <c r="BG135" s="245">
        <f>IF(N135="zákl. přenesená",J135,0)</f>
        <v>0</v>
      </c>
      <c r="BH135" s="245">
        <f>IF(N135="sníž. přenesená",J135,0)</f>
        <v>0</v>
      </c>
      <c r="BI135" s="245">
        <f>IF(N135="nulová",J135,0)</f>
        <v>0</v>
      </c>
      <c r="BJ135" s="13" t="s">
        <v>85</v>
      </c>
      <c r="BK135" s="245">
        <f>ROUND(I135*H135,2)</f>
        <v>0</v>
      </c>
      <c r="BL135" s="13" t="s">
        <v>147</v>
      </c>
      <c r="BM135" s="244" t="s">
        <v>178</v>
      </c>
    </row>
    <row r="136" s="2" customFormat="1" ht="44.25" customHeight="1">
      <c r="A136" s="34"/>
      <c r="B136" s="35"/>
      <c r="C136" s="232" t="s">
        <v>179</v>
      </c>
      <c r="D136" s="232" t="s">
        <v>149</v>
      </c>
      <c r="E136" s="233" t="s">
        <v>596</v>
      </c>
      <c r="F136" s="234" t="s">
        <v>597</v>
      </c>
      <c r="G136" s="235" t="s">
        <v>160</v>
      </c>
      <c r="H136" s="236">
        <v>1</v>
      </c>
      <c r="I136" s="237"/>
      <c r="J136" s="238">
        <f>ROUND(I136*H136,2)</f>
        <v>0</v>
      </c>
      <c r="K136" s="239"/>
      <c r="L136" s="40"/>
      <c r="M136" s="240" t="s">
        <v>1</v>
      </c>
      <c r="N136" s="241" t="s">
        <v>43</v>
      </c>
      <c r="O136" s="87"/>
      <c r="P136" s="242">
        <f>O136*H136</f>
        <v>0</v>
      </c>
      <c r="Q136" s="242">
        <v>0</v>
      </c>
      <c r="R136" s="242">
        <f>Q136*H136</f>
        <v>0</v>
      </c>
      <c r="S136" s="242">
        <v>0</v>
      </c>
      <c r="T136" s="243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44" t="s">
        <v>147</v>
      </c>
      <c r="AT136" s="244" t="s">
        <v>149</v>
      </c>
      <c r="AU136" s="244" t="s">
        <v>85</v>
      </c>
      <c r="AY136" s="13" t="s">
        <v>148</v>
      </c>
      <c r="BE136" s="245">
        <f>IF(N136="základní",J136,0)</f>
        <v>0</v>
      </c>
      <c r="BF136" s="245">
        <f>IF(N136="snížená",J136,0)</f>
        <v>0</v>
      </c>
      <c r="BG136" s="245">
        <f>IF(N136="zákl. přenesená",J136,0)</f>
        <v>0</v>
      </c>
      <c r="BH136" s="245">
        <f>IF(N136="sníž. přenesená",J136,0)</f>
        <v>0</v>
      </c>
      <c r="BI136" s="245">
        <f>IF(N136="nulová",J136,0)</f>
        <v>0</v>
      </c>
      <c r="BJ136" s="13" t="s">
        <v>85</v>
      </c>
      <c r="BK136" s="245">
        <f>ROUND(I136*H136,2)</f>
        <v>0</v>
      </c>
      <c r="BL136" s="13" t="s">
        <v>147</v>
      </c>
      <c r="BM136" s="244" t="s">
        <v>182</v>
      </c>
    </row>
    <row r="137" s="2" customFormat="1" ht="44.25" customHeight="1">
      <c r="A137" s="34"/>
      <c r="B137" s="35"/>
      <c r="C137" s="232" t="s">
        <v>172</v>
      </c>
      <c r="D137" s="232" t="s">
        <v>149</v>
      </c>
      <c r="E137" s="233" t="s">
        <v>598</v>
      </c>
      <c r="F137" s="234" t="s">
        <v>599</v>
      </c>
      <c r="G137" s="235" t="s">
        <v>160</v>
      </c>
      <c r="H137" s="236">
        <v>3</v>
      </c>
      <c r="I137" s="237"/>
      <c r="J137" s="238">
        <f>ROUND(I137*H137,2)</f>
        <v>0</v>
      </c>
      <c r="K137" s="239"/>
      <c r="L137" s="40"/>
      <c r="M137" s="240" t="s">
        <v>1</v>
      </c>
      <c r="N137" s="241" t="s">
        <v>43</v>
      </c>
      <c r="O137" s="87"/>
      <c r="P137" s="242">
        <f>O137*H137</f>
        <v>0</v>
      </c>
      <c r="Q137" s="242">
        <v>0</v>
      </c>
      <c r="R137" s="242">
        <f>Q137*H137</f>
        <v>0</v>
      </c>
      <c r="S137" s="242">
        <v>0</v>
      </c>
      <c r="T137" s="243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44" t="s">
        <v>147</v>
      </c>
      <c r="AT137" s="244" t="s">
        <v>149</v>
      </c>
      <c r="AU137" s="244" t="s">
        <v>85</v>
      </c>
      <c r="AY137" s="13" t="s">
        <v>148</v>
      </c>
      <c r="BE137" s="245">
        <f>IF(N137="základní",J137,0)</f>
        <v>0</v>
      </c>
      <c r="BF137" s="245">
        <f>IF(N137="snížená",J137,0)</f>
        <v>0</v>
      </c>
      <c r="BG137" s="245">
        <f>IF(N137="zákl. přenesená",J137,0)</f>
        <v>0</v>
      </c>
      <c r="BH137" s="245">
        <f>IF(N137="sníž. přenesená",J137,0)</f>
        <v>0</v>
      </c>
      <c r="BI137" s="245">
        <f>IF(N137="nulová",J137,0)</f>
        <v>0</v>
      </c>
      <c r="BJ137" s="13" t="s">
        <v>85</v>
      </c>
      <c r="BK137" s="245">
        <f>ROUND(I137*H137,2)</f>
        <v>0</v>
      </c>
      <c r="BL137" s="13" t="s">
        <v>147</v>
      </c>
      <c r="BM137" s="244" t="s">
        <v>183</v>
      </c>
    </row>
    <row r="138" s="2" customFormat="1" ht="44.25" customHeight="1">
      <c r="A138" s="34"/>
      <c r="B138" s="35"/>
      <c r="C138" s="232" t="s">
        <v>184</v>
      </c>
      <c r="D138" s="232" t="s">
        <v>149</v>
      </c>
      <c r="E138" s="233" t="s">
        <v>600</v>
      </c>
      <c r="F138" s="234" t="s">
        <v>601</v>
      </c>
      <c r="G138" s="235" t="s">
        <v>160</v>
      </c>
      <c r="H138" s="236">
        <v>2</v>
      </c>
      <c r="I138" s="237"/>
      <c r="J138" s="238">
        <f>ROUND(I138*H138,2)</f>
        <v>0</v>
      </c>
      <c r="K138" s="239"/>
      <c r="L138" s="40"/>
      <c r="M138" s="240" t="s">
        <v>1</v>
      </c>
      <c r="N138" s="241" t="s">
        <v>43</v>
      </c>
      <c r="O138" s="87"/>
      <c r="P138" s="242">
        <f>O138*H138</f>
        <v>0</v>
      </c>
      <c r="Q138" s="242">
        <v>0</v>
      </c>
      <c r="R138" s="242">
        <f>Q138*H138</f>
        <v>0</v>
      </c>
      <c r="S138" s="242">
        <v>0</v>
      </c>
      <c r="T138" s="243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44" t="s">
        <v>147</v>
      </c>
      <c r="AT138" s="244" t="s">
        <v>149</v>
      </c>
      <c r="AU138" s="244" t="s">
        <v>85</v>
      </c>
      <c r="AY138" s="13" t="s">
        <v>148</v>
      </c>
      <c r="BE138" s="245">
        <f>IF(N138="základní",J138,0)</f>
        <v>0</v>
      </c>
      <c r="BF138" s="245">
        <f>IF(N138="snížená",J138,0)</f>
        <v>0</v>
      </c>
      <c r="BG138" s="245">
        <f>IF(N138="zákl. přenesená",J138,0)</f>
        <v>0</v>
      </c>
      <c r="BH138" s="245">
        <f>IF(N138="sníž. přenesená",J138,0)</f>
        <v>0</v>
      </c>
      <c r="BI138" s="245">
        <f>IF(N138="nulová",J138,0)</f>
        <v>0</v>
      </c>
      <c r="BJ138" s="13" t="s">
        <v>85</v>
      </c>
      <c r="BK138" s="245">
        <f>ROUND(I138*H138,2)</f>
        <v>0</v>
      </c>
      <c r="BL138" s="13" t="s">
        <v>147</v>
      </c>
      <c r="BM138" s="244" t="s">
        <v>187</v>
      </c>
    </row>
    <row r="139" s="2" customFormat="1" ht="44.25" customHeight="1">
      <c r="A139" s="34"/>
      <c r="B139" s="35"/>
      <c r="C139" s="232" t="s">
        <v>173</v>
      </c>
      <c r="D139" s="232" t="s">
        <v>149</v>
      </c>
      <c r="E139" s="233" t="s">
        <v>602</v>
      </c>
      <c r="F139" s="234" t="s">
        <v>603</v>
      </c>
      <c r="G139" s="235" t="s">
        <v>160</v>
      </c>
      <c r="H139" s="236">
        <v>1</v>
      </c>
      <c r="I139" s="237"/>
      <c r="J139" s="238">
        <f>ROUND(I139*H139,2)</f>
        <v>0</v>
      </c>
      <c r="K139" s="239"/>
      <c r="L139" s="40"/>
      <c r="M139" s="240" t="s">
        <v>1</v>
      </c>
      <c r="N139" s="241" t="s">
        <v>43</v>
      </c>
      <c r="O139" s="87"/>
      <c r="P139" s="242">
        <f>O139*H139</f>
        <v>0</v>
      </c>
      <c r="Q139" s="242">
        <v>0</v>
      </c>
      <c r="R139" s="242">
        <f>Q139*H139</f>
        <v>0</v>
      </c>
      <c r="S139" s="242">
        <v>0</v>
      </c>
      <c r="T139" s="243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44" t="s">
        <v>147</v>
      </c>
      <c r="AT139" s="244" t="s">
        <v>149</v>
      </c>
      <c r="AU139" s="244" t="s">
        <v>85</v>
      </c>
      <c r="AY139" s="13" t="s">
        <v>148</v>
      </c>
      <c r="BE139" s="245">
        <f>IF(N139="základní",J139,0)</f>
        <v>0</v>
      </c>
      <c r="BF139" s="245">
        <f>IF(N139="snížená",J139,0)</f>
        <v>0</v>
      </c>
      <c r="BG139" s="245">
        <f>IF(N139="zákl. přenesená",J139,0)</f>
        <v>0</v>
      </c>
      <c r="BH139" s="245">
        <f>IF(N139="sníž. přenesená",J139,0)</f>
        <v>0</v>
      </c>
      <c r="BI139" s="245">
        <f>IF(N139="nulová",J139,0)</f>
        <v>0</v>
      </c>
      <c r="BJ139" s="13" t="s">
        <v>85</v>
      </c>
      <c r="BK139" s="245">
        <f>ROUND(I139*H139,2)</f>
        <v>0</v>
      </c>
      <c r="BL139" s="13" t="s">
        <v>147</v>
      </c>
      <c r="BM139" s="244" t="s">
        <v>190</v>
      </c>
    </row>
    <row r="140" s="2" customFormat="1" ht="44.25" customHeight="1">
      <c r="A140" s="34"/>
      <c r="B140" s="35"/>
      <c r="C140" s="232" t="s">
        <v>8</v>
      </c>
      <c r="D140" s="232" t="s">
        <v>149</v>
      </c>
      <c r="E140" s="233" t="s">
        <v>604</v>
      </c>
      <c r="F140" s="234" t="s">
        <v>605</v>
      </c>
      <c r="G140" s="235" t="s">
        <v>160</v>
      </c>
      <c r="H140" s="236">
        <v>1</v>
      </c>
      <c r="I140" s="237"/>
      <c r="J140" s="238">
        <f>ROUND(I140*H140,2)</f>
        <v>0</v>
      </c>
      <c r="K140" s="239"/>
      <c r="L140" s="40"/>
      <c r="M140" s="240" t="s">
        <v>1</v>
      </c>
      <c r="N140" s="241" t="s">
        <v>43</v>
      </c>
      <c r="O140" s="87"/>
      <c r="P140" s="242">
        <f>O140*H140</f>
        <v>0</v>
      </c>
      <c r="Q140" s="242">
        <v>0</v>
      </c>
      <c r="R140" s="242">
        <f>Q140*H140</f>
        <v>0</v>
      </c>
      <c r="S140" s="242">
        <v>0</v>
      </c>
      <c r="T140" s="243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44" t="s">
        <v>147</v>
      </c>
      <c r="AT140" s="244" t="s">
        <v>149</v>
      </c>
      <c r="AU140" s="244" t="s">
        <v>85</v>
      </c>
      <c r="AY140" s="13" t="s">
        <v>148</v>
      </c>
      <c r="BE140" s="245">
        <f>IF(N140="základní",J140,0)</f>
        <v>0</v>
      </c>
      <c r="BF140" s="245">
        <f>IF(N140="snížená",J140,0)</f>
        <v>0</v>
      </c>
      <c r="BG140" s="245">
        <f>IF(N140="zákl. přenesená",J140,0)</f>
        <v>0</v>
      </c>
      <c r="BH140" s="245">
        <f>IF(N140="sníž. přenesená",J140,0)</f>
        <v>0</v>
      </c>
      <c r="BI140" s="245">
        <f>IF(N140="nulová",J140,0)</f>
        <v>0</v>
      </c>
      <c r="BJ140" s="13" t="s">
        <v>85</v>
      </c>
      <c r="BK140" s="245">
        <f>ROUND(I140*H140,2)</f>
        <v>0</v>
      </c>
      <c r="BL140" s="13" t="s">
        <v>147</v>
      </c>
      <c r="BM140" s="244" t="s">
        <v>193</v>
      </c>
    </row>
    <row r="141" s="2" customFormat="1" ht="44.25" customHeight="1">
      <c r="A141" s="34"/>
      <c r="B141" s="35"/>
      <c r="C141" s="232" t="s">
        <v>177</v>
      </c>
      <c r="D141" s="232" t="s">
        <v>149</v>
      </c>
      <c r="E141" s="233" t="s">
        <v>606</v>
      </c>
      <c r="F141" s="234" t="s">
        <v>607</v>
      </c>
      <c r="G141" s="235" t="s">
        <v>160</v>
      </c>
      <c r="H141" s="236">
        <v>1</v>
      </c>
      <c r="I141" s="237"/>
      <c r="J141" s="238">
        <f>ROUND(I141*H141,2)</f>
        <v>0</v>
      </c>
      <c r="K141" s="239"/>
      <c r="L141" s="40"/>
      <c r="M141" s="250" t="s">
        <v>1</v>
      </c>
      <c r="N141" s="251" t="s">
        <v>43</v>
      </c>
      <c r="O141" s="252"/>
      <c r="P141" s="253">
        <f>O141*H141</f>
        <v>0</v>
      </c>
      <c r="Q141" s="253">
        <v>0</v>
      </c>
      <c r="R141" s="253">
        <f>Q141*H141</f>
        <v>0</v>
      </c>
      <c r="S141" s="253">
        <v>0</v>
      </c>
      <c r="T141" s="254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44" t="s">
        <v>147</v>
      </c>
      <c r="AT141" s="244" t="s">
        <v>149</v>
      </c>
      <c r="AU141" s="244" t="s">
        <v>85</v>
      </c>
      <c r="AY141" s="13" t="s">
        <v>148</v>
      </c>
      <c r="BE141" s="245">
        <f>IF(N141="základní",J141,0)</f>
        <v>0</v>
      </c>
      <c r="BF141" s="245">
        <f>IF(N141="snížená",J141,0)</f>
        <v>0</v>
      </c>
      <c r="BG141" s="245">
        <f>IF(N141="zákl. přenesená",J141,0)</f>
        <v>0</v>
      </c>
      <c r="BH141" s="245">
        <f>IF(N141="sníž. přenesená",J141,0)</f>
        <v>0</v>
      </c>
      <c r="BI141" s="245">
        <f>IF(N141="nulová",J141,0)</f>
        <v>0</v>
      </c>
      <c r="BJ141" s="13" t="s">
        <v>85</v>
      </c>
      <c r="BK141" s="245">
        <f>ROUND(I141*H141,2)</f>
        <v>0</v>
      </c>
      <c r="BL141" s="13" t="s">
        <v>147</v>
      </c>
      <c r="BM141" s="244" t="s">
        <v>196</v>
      </c>
    </row>
    <row r="142" s="2" customFormat="1" ht="6.96" customHeight="1">
      <c r="A142" s="34"/>
      <c r="B142" s="62"/>
      <c r="C142" s="63"/>
      <c r="D142" s="63"/>
      <c r="E142" s="63"/>
      <c r="F142" s="63"/>
      <c r="G142" s="63"/>
      <c r="H142" s="63"/>
      <c r="I142" s="188"/>
      <c r="J142" s="63"/>
      <c r="K142" s="63"/>
      <c r="L142" s="40"/>
      <c r="M142" s="34"/>
      <c r="O142" s="34"/>
      <c r="P142" s="34"/>
      <c r="Q142" s="34"/>
      <c r="R142" s="34"/>
      <c r="S142" s="34"/>
      <c r="T142" s="34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</row>
  </sheetData>
  <sheetProtection sheet="1" autoFilter="0" formatColumns="0" formatRows="0" objects="1" scenarios="1" spinCount="100000" saltValue="VzIFc0CwIcLjzPN0jfmsD3J4rpor9W3gA4+g2zDdU9qHcgr3kA9UnRZtw1vlXTMcLtMrFO7Kb91JgUH9/wRfmQ==" hashValue="nYrFKCJ6gniU+FxK9Q5WEX9DA7erdYBlSC5LMn1LpXkz9D1IrUx/BkvJxRcksU+5QayOUemkaareVb32JsB5gQ==" algorithmName="SHA-512" password="C1E4"/>
  <autoFilter ref="C121:K14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2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113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5"/>
      <c r="J3" s="144"/>
      <c r="K3" s="144"/>
      <c r="L3" s="16"/>
      <c r="AT3" s="13" t="s">
        <v>87</v>
      </c>
    </row>
    <row r="4" s="1" customFormat="1" ht="24.96" customHeight="1">
      <c r="B4" s="16"/>
      <c r="D4" s="146" t="s">
        <v>120</v>
      </c>
      <c r="I4" s="142"/>
      <c r="L4" s="16"/>
      <c r="M4" s="147" t="s">
        <v>10</v>
      </c>
      <c r="AT4" s="13" t="s">
        <v>4</v>
      </c>
    </row>
    <row r="5" s="1" customFormat="1" ht="6.96" customHeight="1">
      <c r="B5" s="16"/>
      <c r="I5" s="142"/>
      <c r="L5" s="16"/>
    </row>
    <row r="6" s="1" customFormat="1" ht="12" customHeight="1">
      <c r="B6" s="16"/>
      <c r="D6" s="148" t="s">
        <v>16</v>
      </c>
      <c r="I6" s="142"/>
      <c r="L6" s="16"/>
    </row>
    <row r="7" s="1" customFormat="1" ht="16.5" customHeight="1">
      <c r="B7" s="16"/>
      <c r="E7" s="149" t="str">
        <f>'Rekapitulace zakázky'!K6</f>
        <v>Pravidelná kontrola plynových zařízení v obvodu OŘ Praha</v>
      </c>
      <c r="F7" s="148"/>
      <c r="G7" s="148"/>
      <c r="H7" s="148"/>
      <c r="I7" s="142"/>
      <c r="L7" s="16"/>
    </row>
    <row r="8" s="1" customFormat="1" ht="12" customHeight="1">
      <c r="B8" s="16"/>
      <c r="D8" s="148" t="s">
        <v>121</v>
      </c>
      <c r="I8" s="142"/>
      <c r="L8" s="16"/>
    </row>
    <row r="9" s="2" customFormat="1" ht="16.5" customHeight="1">
      <c r="A9" s="34"/>
      <c r="B9" s="40"/>
      <c r="C9" s="34"/>
      <c r="D9" s="34"/>
      <c r="E9" s="149" t="s">
        <v>487</v>
      </c>
      <c r="F9" s="34"/>
      <c r="G9" s="34"/>
      <c r="H9" s="34"/>
      <c r="I9" s="150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8" t="s">
        <v>123</v>
      </c>
      <c r="E10" s="34"/>
      <c r="F10" s="34"/>
      <c r="G10" s="34"/>
      <c r="H10" s="34"/>
      <c r="I10" s="150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51" t="s">
        <v>608</v>
      </c>
      <c r="F11" s="34"/>
      <c r="G11" s="34"/>
      <c r="H11" s="34"/>
      <c r="I11" s="150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150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8" t="s">
        <v>18</v>
      </c>
      <c r="E13" s="34"/>
      <c r="F13" s="137" t="s">
        <v>1</v>
      </c>
      <c r="G13" s="34"/>
      <c r="H13" s="34"/>
      <c r="I13" s="152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8" t="s">
        <v>20</v>
      </c>
      <c r="E14" s="34"/>
      <c r="F14" s="137" t="s">
        <v>33</v>
      </c>
      <c r="G14" s="34"/>
      <c r="H14" s="34"/>
      <c r="I14" s="152" t="s">
        <v>22</v>
      </c>
      <c r="J14" s="153" t="str">
        <f>'Rekapitulace zakázky'!AN8</f>
        <v>1. 6. 2020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150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8" t="s">
        <v>24</v>
      </c>
      <c r="E16" s="34"/>
      <c r="F16" s="34"/>
      <c r="G16" s="34"/>
      <c r="H16" s="34"/>
      <c r="I16" s="152" t="s">
        <v>25</v>
      </c>
      <c r="J16" s="137" t="str">
        <f>IF('Rekapitulace zakázky'!AN10="","",'Rekapitulace zakázky'!AN10)</f>
        <v>70994234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tr">
        <f>IF('Rekapitulace zakázky'!E11="","",'Rekapitulace zakázky'!E11)</f>
        <v>Správa železnic, státní organizace</v>
      </c>
      <c r="F17" s="34"/>
      <c r="G17" s="34"/>
      <c r="H17" s="34"/>
      <c r="I17" s="152" t="s">
        <v>28</v>
      </c>
      <c r="J17" s="137" t="str">
        <f>IF('Rekapitulace zakázky'!AN11="","",'Rekapitulace zakázky'!AN11)</f>
        <v>CZ70994234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150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8" t="s">
        <v>30</v>
      </c>
      <c r="E19" s="34"/>
      <c r="F19" s="34"/>
      <c r="G19" s="34"/>
      <c r="H19" s="34"/>
      <c r="I19" s="152" t="s">
        <v>25</v>
      </c>
      <c r="J19" s="29" t="str">
        <f>'Rekapitulace zakázky'!AN13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zakázky'!E14</f>
        <v>Vyplň údaj</v>
      </c>
      <c r="F20" s="137"/>
      <c r="G20" s="137"/>
      <c r="H20" s="137"/>
      <c r="I20" s="152" t="s">
        <v>28</v>
      </c>
      <c r="J20" s="29" t="str">
        <f>'Rekapitulace zakázky'!AN14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150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8" t="s">
        <v>32</v>
      </c>
      <c r="E22" s="34"/>
      <c r="F22" s="34"/>
      <c r="G22" s="34"/>
      <c r="H22" s="34"/>
      <c r="I22" s="152" t="s">
        <v>25</v>
      </c>
      <c r="J22" s="137" t="str">
        <f>IF('Rekapitulace zakázky'!AN16="","",'Rekapitulace zakázky'!AN16)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zakázky'!E17="","",'Rekapitulace zakázky'!E17)</f>
        <v xml:space="preserve"> </v>
      </c>
      <c r="F23" s="34"/>
      <c r="G23" s="34"/>
      <c r="H23" s="34"/>
      <c r="I23" s="152" t="s">
        <v>28</v>
      </c>
      <c r="J23" s="137" t="str">
        <f>IF('Rekapitulace zakázky'!AN17="","",'Rekapitulace zakázky'!AN17)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150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8" t="s">
        <v>35</v>
      </c>
      <c r="E25" s="34"/>
      <c r="F25" s="34"/>
      <c r="G25" s="34"/>
      <c r="H25" s="34"/>
      <c r="I25" s="152" t="s">
        <v>25</v>
      </c>
      <c r="J25" s="137" t="str">
        <f>IF('Rekapitulace zakázky'!AN19="","",'Rekapitulace zakázky'!AN19)</f>
        <v/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tr">
        <f>IF('Rekapitulace zakázky'!E20="","",'Rekapitulace zakázky'!E20)</f>
        <v>L. Ulrich, DiS</v>
      </c>
      <c r="F26" s="34"/>
      <c r="G26" s="34"/>
      <c r="H26" s="34"/>
      <c r="I26" s="152" t="s">
        <v>28</v>
      </c>
      <c r="J26" s="137" t="str">
        <f>IF('Rekapitulace zakázky'!AN20="","",'Rekapitulace zakázky'!AN20)</f>
        <v/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150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8" t="s">
        <v>37</v>
      </c>
      <c r="E28" s="34"/>
      <c r="F28" s="34"/>
      <c r="G28" s="34"/>
      <c r="H28" s="34"/>
      <c r="I28" s="150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7"/>
      <c r="J29" s="154"/>
      <c r="K29" s="154"/>
      <c r="L29" s="158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150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9"/>
      <c r="E31" s="159"/>
      <c r="F31" s="159"/>
      <c r="G31" s="159"/>
      <c r="H31" s="159"/>
      <c r="I31" s="160"/>
      <c r="J31" s="159"/>
      <c r="K31" s="159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61" t="s">
        <v>38</v>
      </c>
      <c r="E32" s="34"/>
      <c r="F32" s="34"/>
      <c r="G32" s="34"/>
      <c r="H32" s="34"/>
      <c r="I32" s="150"/>
      <c r="J32" s="162">
        <f>ROUND(J122,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9"/>
      <c r="E33" s="159"/>
      <c r="F33" s="159"/>
      <c r="G33" s="159"/>
      <c r="H33" s="159"/>
      <c r="I33" s="160"/>
      <c r="J33" s="159"/>
      <c r="K33" s="159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63" t="s">
        <v>40</v>
      </c>
      <c r="G34" s="34"/>
      <c r="H34" s="34"/>
      <c r="I34" s="164" t="s">
        <v>39</v>
      </c>
      <c r="J34" s="163" t="s">
        <v>41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65" t="s">
        <v>42</v>
      </c>
      <c r="E35" s="148" t="s">
        <v>43</v>
      </c>
      <c r="F35" s="166">
        <f>ROUND((SUM(BE122:BE146)),  2)</f>
        <v>0</v>
      </c>
      <c r="G35" s="34"/>
      <c r="H35" s="34"/>
      <c r="I35" s="167">
        <v>0.20999999999999999</v>
      </c>
      <c r="J35" s="166">
        <f>ROUND(((SUM(BE122:BE146))*I35),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8" t="s">
        <v>44</v>
      </c>
      <c r="F36" s="166">
        <f>ROUND((SUM(BF122:BF146)),  2)</f>
        <v>0</v>
      </c>
      <c r="G36" s="34"/>
      <c r="H36" s="34"/>
      <c r="I36" s="167">
        <v>0.14999999999999999</v>
      </c>
      <c r="J36" s="166">
        <f>ROUND(((SUM(BF122:BF146))*I36),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8" t="s">
        <v>45</v>
      </c>
      <c r="F37" s="166">
        <f>ROUND((SUM(BG122:BG146)),  2)</f>
        <v>0</v>
      </c>
      <c r="G37" s="34"/>
      <c r="H37" s="34"/>
      <c r="I37" s="167">
        <v>0.20999999999999999</v>
      </c>
      <c r="J37" s="166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8" t="s">
        <v>46</v>
      </c>
      <c r="F38" s="166">
        <f>ROUND((SUM(BH122:BH146)),  2)</f>
        <v>0</v>
      </c>
      <c r="G38" s="34"/>
      <c r="H38" s="34"/>
      <c r="I38" s="167">
        <v>0.14999999999999999</v>
      </c>
      <c r="J38" s="166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8" t="s">
        <v>47</v>
      </c>
      <c r="F39" s="166">
        <f>ROUND((SUM(BI122:BI146)),  2)</f>
        <v>0</v>
      </c>
      <c r="G39" s="34"/>
      <c r="H39" s="34"/>
      <c r="I39" s="167">
        <v>0</v>
      </c>
      <c r="J39" s="166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150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8"/>
      <c r="D41" s="169" t="s">
        <v>48</v>
      </c>
      <c r="E41" s="170"/>
      <c r="F41" s="170"/>
      <c r="G41" s="171" t="s">
        <v>49</v>
      </c>
      <c r="H41" s="172" t="s">
        <v>50</v>
      </c>
      <c r="I41" s="173"/>
      <c r="J41" s="174">
        <f>SUM(J32:J39)</f>
        <v>0</v>
      </c>
      <c r="K41" s="175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150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I43" s="142"/>
      <c r="L43" s="16"/>
    </row>
    <row r="44" s="1" customFormat="1" ht="14.4" customHeight="1">
      <c r="B44" s="16"/>
      <c r="I44" s="142"/>
      <c r="L44" s="16"/>
    </row>
    <row r="45" s="1" customFormat="1" ht="14.4" customHeight="1">
      <c r="B45" s="16"/>
      <c r="I45" s="142"/>
      <c r="L45" s="16"/>
    </row>
    <row r="46" s="1" customFormat="1" ht="14.4" customHeight="1">
      <c r="B46" s="16"/>
      <c r="I46" s="142"/>
      <c r="L46" s="16"/>
    </row>
    <row r="47" s="1" customFormat="1" ht="14.4" customHeight="1">
      <c r="B47" s="16"/>
      <c r="I47" s="142"/>
      <c r="L47" s="16"/>
    </row>
    <row r="48" s="1" customFormat="1" ht="14.4" customHeight="1">
      <c r="B48" s="16"/>
      <c r="I48" s="142"/>
      <c r="L48" s="16"/>
    </row>
    <row r="49" s="1" customFormat="1" ht="14.4" customHeight="1">
      <c r="B49" s="16"/>
      <c r="I49" s="142"/>
      <c r="L49" s="16"/>
    </row>
    <row r="50" s="2" customFormat="1" ht="14.4" customHeight="1">
      <c r="B50" s="59"/>
      <c r="D50" s="176" t="s">
        <v>51</v>
      </c>
      <c r="E50" s="177"/>
      <c r="F50" s="177"/>
      <c r="G50" s="176" t="s">
        <v>52</v>
      </c>
      <c r="H50" s="177"/>
      <c r="I50" s="178"/>
      <c r="J50" s="177"/>
      <c r="K50" s="177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9" t="s">
        <v>53</v>
      </c>
      <c r="E61" s="180"/>
      <c r="F61" s="181" t="s">
        <v>54</v>
      </c>
      <c r="G61" s="179" t="s">
        <v>53</v>
      </c>
      <c r="H61" s="180"/>
      <c r="I61" s="182"/>
      <c r="J61" s="183" t="s">
        <v>54</v>
      </c>
      <c r="K61" s="180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76" t="s">
        <v>55</v>
      </c>
      <c r="E65" s="184"/>
      <c r="F65" s="184"/>
      <c r="G65" s="176" t="s">
        <v>56</v>
      </c>
      <c r="H65" s="184"/>
      <c r="I65" s="185"/>
      <c r="J65" s="184"/>
      <c r="K65" s="18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9" t="s">
        <v>53</v>
      </c>
      <c r="E76" s="180"/>
      <c r="F76" s="181" t="s">
        <v>54</v>
      </c>
      <c r="G76" s="179" t="s">
        <v>53</v>
      </c>
      <c r="H76" s="180"/>
      <c r="I76" s="182"/>
      <c r="J76" s="183" t="s">
        <v>54</v>
      </c>
      <c r="K76" s="180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86"/>
      <c r="C77" s="187"/>
      <c r="D77" s="187"/>
      <c r="E77" s="187"/>
      <c r="F77" s="187"/>
      <c r="G77" s="187"/>
      <c r="H77" s="187"/>
      <c r="I77" s="188"/>
      <c r="J77" s="187"/>
      <c r="K77" s="187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89"/>
      <c r="C81" s="190"/>
      <c r="D81" s="190"/>
      <c r="E81" s="190"/>
      <c r="F81" s="190"/>
      <c r="G81" s="190"/>
      <c r="H81" s="190"/>
      <c r="I81" s="191"/>
      <c r="J81" s="190"/>
      <c r="K81" s="190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125</v>
      </c>
      <c r="D82" s="36"/>
      <c r="E82" s="36"/>
      <c r="F82" s="36"/>
      <c r="G82" s="36"/>
      <c r="H82" s="36"/>
      <c r="I82" s="150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150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150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92" t="str">
        <f>E7</f>
        <v>Pravidelná kontrola plynových zařízení v obvodu OŘ Praha</v>
      </c>
      <c r="F85" s="28"/>
      <c r="G85" s="28"/>
      <c r="H85" s="28"/>
      <c r="I85" s="150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121</v>
      </c>
      <c r="D86" s="18"/>
      <c r="E86" s="18"/>
      <c r="F86" s="18"/>
      <c r="G86" s="18"/>
      <c r="H86" s="18"/>
      <c r="I86" s="142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92" t="s">
        <v>487</v>
      </c>
      <c r="F87" s="36"/>
      <c r="G87" s="36"/>
      <c r="H87" s="36"/>
      <c r="I87" s="150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123</v>
      </c>
      <c r="D88" s="36"/>
      <c r="E88" s="36"/>
      <c r="F88" s="36"/>
      <c r="G88" s="36"/>
      <c r="H88" s="36"/>
      <c r="I88" s="150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002.5 - okr. Kralupy</v>
      </c>
      <c r="F89" s="36"/>
      <c r="G89" s="36"/>
      <c r="H89" s="36"/>
      <c r="I89" s="150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150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 xml:space="preserve"> </v>
      </c>
      <c r="G91" s="36"/>
      <c r="H91" s="36"/>
      <c r="I91" s="152" t="s">
        <v>22</v>
      </c>
      <c r="J91" s="75" t="str">
        <f>IF(J14="","",J14)</f>
        <v>1. 6. 2020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150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>Správa železnic, státní organizace</v>
      </c>
      <c r="G93" s="36"/>
      <c r="H93" s="36"/>
      <c r="I93" s="152" t="s">
        <v>32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30</v>
      </c>
      <c r="D94" s="36"/>
      <c r="E94" s="36"/>
      <c r="F94" s="23" t="str">
        <f>IF(E20="","",E20)</f>
        <v>Vyplň údaj</v>
      </c>
      <c r="G94" s="36"/>
      <c r="H94" s="36"/>
      <c r="I94" s="152" t="s">
        <v>35</v>
      </c>
      <c r="J94" s="32" t="str">
        <f>E26</f>
        <v>L. Ulrich, DiS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150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93" t="s">
        <v>126</v>
      </c>
      <c r="D96" s="194"/>
      <c r="E96" s="194"/>
      <c r="F96" s="194"/>
      <c r="G96" s="194"/>
      <c r="H96" s="194"/>
      <c r="I96" s="195"/>
      <c r="J96" s="196" t="s">
        <v>127</v>
      </c>
      <c r="K96" s="194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150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97" t="s">
        <v>128</v>
      </c>
      <c r="D98" s="36"/>
      <c r="E98" s="36"/>
      <c r="F98" s="36"/>
      <c r="G98" s="36"/>
      <c r="H98" s="36"/>
      <c r="I98" s="150"/>
      <c r="J98" s="106">
        <f>J122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129</v>
      </c>
    </row>
    <row r="99" s="9" customFormat="1" ht="24.96" customHeight="1">
      <c r="A99" s="9"/>
      <c r="B99" s="198"/>
      <c r="C99" s="199"/>
      <c r="D99" s="200" t="s">
        <v>130</v>
      </c>
      <c r="E99" s="201"/>
      <c r="F99" s="201"/>
      <c r="G99" s="201"/>
      <c r="H99" s="201"/>
      <c r="I99" s="202"/>
      <c r="J99" s="203">
        <f>J123</f>
        <v>0</v>
      </c>
      <c r="K99" s="199"/>
      <c r="L99" s="20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98"/>
      <c r="C100" s="199"/>
      <c r="D100" s="200" t="s">
        <v>131</v>
      </c>
      <c r="E100" s="201"/>
      <c r="F100" s="201"/>
      <c r="G100" s="201"/>
      <c r="H100" s="201"/>
      <c r="I100" s="202"/>
      <c r="J100" s="203">
        <f>J126</f>
        <v>0</v>
      </c>
      <c r="K100" s="199"/>
      <c r="L100" s="20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4"/>
      <c r="B101" s="35"/>
      <c r="C101" s="36"/>
      <c r="D101" s="36"/>
      <c r="E101" s="36"/>
      <c r="F101" s="36"/>
      <c r="G101" s="36"/>
      <c r="H101" s="36"/>
      <c r="I101" s="150"/>
      <c r="J101" s="36"/>
      <c r="K101" s="36"/>
      <c r="L101" s="59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="2" customFormat="1" ht="6.96" customHeight="1">
      <c r="A102" s="34"/>
      <c r="B102" s="62"/>
      <c r="C102" s="63"/>
      <c r="D102" s="63"/>
      <c r="E102" s="63"/>
      <c r="F102" s="63"/>
      <c r="G102" s="63"/>
      <c r="H102" s="63"/>
      <c r="I102" s="188"/>
      <c r="J102" s="63"/>
      <c r="K102" s="63"/>
      <c r="L102" s="59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="2" customFormat="1" ht="6.96" customHeight="1">
      <c r="A106" s="34"/>
      <c r="B106" s="64"/>
      <c r="C106" s="65"/>
      <c r="D106" s="65"/>
      <c r="E106" s="65"/>
      <c r="F106" s="65"/>
      <c r="G106" s="65"/>
      <c r="H106" s="65"/>
      <c r="I106" s="191"/>
      <c r="J106" s="65"/>
      <c r="K106" s="65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24.96" customHeight="1">
      <c r="A107" s="34"/>
      <c r="B107" s="35"/>
      <c r="C107" s="19" t="s">
        <v>132</v>
      </c>
      <c r="D107" s="36"/>
      <c r="E107" s="36"/>
      <c r="F107" s="36"/>
      <c r="G107" s="36"/>
      <c r="H107" s="36"/>
      <c r="I107" s="150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6.96" customHeight="1">
      <c r="A108" s="34"/>
      <c r="B108" s="35"/>
      <c r="C108" s="36"/>
      <c r="D108" s="36"/>
      <c r="E108" s="36"/>
      <c r="F108" s="36"/>
      <c r="G108" s="36"/>
      <c r="H108" s="36"/>
      <c r="I108" s="150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16</v>
      </c>
      <c r="D109" s="36"/>
      <c r="E109" s="36"/>
      <c r="F109" s="36"/>
      <c r="G109" s="36"/>
      <c r="H109" s="36"/>
      <c r="I109" s="150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6.5" customHeight="1">
      <c r="A110" s="34"/>
      <c r="B110" s="35"/>
      <c r="C110" s="36"/>
      <c r="D110" s="36"/>
      <c r="E110" s="192" t="str">
        <f>E7</f>
        <v>Pravidelná kontrola plynových zařízení v obvodu OŘ Praha</v>
      </c>
      <c r="F110" s="28"/>
      <c r="G110" s="28"/>
      <c r="H110" s="28"/>
      <c r="I110" s="150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1" customFormat="1" ht="12" customHeight="1">
      <c r="B111" s="17"/>
      <c r="C111" s="28" t="s">
        <v>121</v>
      </c>
      <c r="D111" s="18"/>
      <c r="E111" s="18"/>
      <c r="F111" s="18"/>
      <c r="G111" s="18"/>
      <c r="H111" s="18"/>
      <c r="I111" s="142"/>
      <c r="J111" s="18"/>
      <c r="K111" s="18"/>
      <c r="L111" s="16"/>
    </row>
    <row r="112" s="2" customFormat="1" ht="16.5" customHeight="1">
      <c r="A112" s="34"/>
      <c r="B112" s="35"/>
      <c r="C112" s="36"/>
      <c r="D112" s="36"/>
      <c r="E112" s="192" t="s">
        <v>487</v>
      </c>
      <c r="F112" s="36"/>
      <c r="G112" s="36"/>
      <c r="H112" s="36"/>
      <c r="I112" s="150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2" customHeight="1">
      <c r="A113" s="34"/>
      <c r="B113" s="35"/>
      <c r="C113" s="28" t="s">
        <v>123</v>
      </c>
      <c r="D113" s="36"/>
      <c r="E113" s="36"/>
      <c r="F113" s="36"/>
      <c r="G113" s="36"/>
      <c r="H113" s="36"/>
      <c r="I113" s="150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6.5" customHeight="1">
      <c r="A114" s="34"/>
      <c r="B114" s="35"/>
      <c r="C114" s="36"/>
      <c r="D114" s="36"/>
      <c r="E114" s="72" t="str">
        <f>E11</f>
        <v>002.5 - okr. Kralupy</v>
      </c>
      <c r="F114" s="36"/>
      <c r="G114" s="36"/>
      <c r="H114" s="36"/>
      <c r="I114" s="150"/>
      <c r="J114" s="36"/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150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2" customHeight="1">
      <c r="A116" s="34"/>
      <c r="B116" s="35"/>
      <c r="C116" s="28" t="s">
        <v>20</v>
      </c>
      <c r="D116" s="36"/>
      <c r="E116" s="36"/>
      <c r="F116" s="23" t="str">
        <f>F14</f>
        <v xml:space="preserve"> </v>
      </c>
      <c r="G116" s="36"/>
      <c r="H116" s="36"/>
      <c r="I116" s="152" t="s">
        <v>22</v>
      </c>
      <c r="J116" s="75" t="str">
        <f>IF(J14="","",J14)</f>
        <v>1. 6. 2020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6.96" customHeight="1">
      <c r="A117" s="34"/>
      <c r="B117" s="35"/>
      <c r="C117" s="36"/>
      <c r="D117" s="36"/>
      <c r="E117" s="36"/>
      <c r="F117" s="36"/>
      <c r="G117" s="36"/>
      <c r="H117" s="36"/>
      <c r="I117" s="150"/>
      <c r="J117" s="36"/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5.15" customHeight="1">
      <c r="A118" s="34"/>
      <c r="B118" s="35"/>
      <c r="C118" s="28" t="s">
        <v>24</v>
      </c>
      <c r="D118" s="36"/>
      <c r="E118" s="36"/>
      <c r="F118" s="23" t="str">
        <f>E17</f>
        <v>Správa železnic, státní organizace</v>
      </c>
      <c r="G118" s="36"/>
      <c r="H118" s="36"/>
      <c r="I118" s="152" t="s">
        <v>32</v>
      </c>
      <c r="J118" s="32" t="str">
        <f>E23</f>
        <v xml:space="preserve"> </v>
      </c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5.15" customHeight="1">
      <c r="A119" s="34"/>
      <c r="B119" s="35"/>
      <c r="C119" s="28" t="s">
        <v>30</v>
      </c>
      <c r="D119" s="36"/>
      <c r="E119" s="36"/>
      <c r="F119" s="23" t="str">
        <f>IF(E20="","",E20)</f>
        <v>Vyplň údaj</v>
      </c>
      <c r="G119" s="36"/>
      <c r="H119" s="36"/>
      <c r="I119" s="152" t="s">
        <v>35</v>
      </c>
      <c r="J119" s="32" t="str">
        <f>E26</f>
        <v>L. Ulrich, DiS</v>
      </c>
      <c r="K119" s="36"/>
      <c r="L119" s="59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0.32" customHeight="1">
      <c r="A120" s="34"/>
      <c r="B120" s="35"/>
      <c r="C120" s="36"/>
      <c r="D120" s="36"/>
      <c r="E120" s="36"/>
      <c r="F120" s="36"/>
      <c r="G120" s="36"/>
      <c r="H120" s="36"/>
      <c r="I120" s="150"/>
      <c r="J120" s="36"/>
      <c r="K120" s="36"/>
      <c r="L120" s="59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10" customFormat="1" ht="29.28" customHeight="1">
      <c r="A121" s="205"/>
      <c r="B121" s="206"/>
      <c r="C121" s="207" t="s">
        <v>133</v>
      </c>
      <c r="D121" s="208" t="s">
        <v>63</v>
      </c>
      <c r="E121" s="208" t="s">
        <v>59</v>
      </c>
      <c r="F121" s="208" t="s">
        <v>60</v>
      </c>
      <c r="G121" s="208" t="s">
        <v>134</v>
      </c>
      <c r="H121" s="208" t="s">
        <v>135</v>
      </c>
      <c r="I121" s="209" t="s">
        <v>136</v>
      </c>
      <c r="J121" s="210" t="s">
        <v>127</v>
      </c>
      <c r="K121" s="211" t="s">
        <v>137</v>
      </c>
      <c r="L121" s="212"/>
      <c r="M121" s="96" t="s">
        <v>1</v>
      </c>
      <c r="N121" s="97" t="s">
        <v>42</v>
      </c>
      <c r="O121" s="97" t="s">
        <v>138</v>
      </c>
      <c r="P121" s="97" t="s">
        <v>139</v>
      </c>
      <c r="Q121" s="97" t="s">
        <v>140</v>
      </c>
      <c r="R121" s="97" t="s">
        <v>141</v>
      </c>
      <c r="S121" s="97" t="s">
        <v>142</v>
      </c>
      <c r="T121" s="98" t="s">
        <v>143</v>
      </c>
      <c r="U121" s="205"/>
      <c r="V121" s="205"/>
      <c r="W121" s="205"/>
      <c r="X121" s="205"/>
      <c r="Y121" s="205"/>
      <c r="Z121" s="205"/>
      <c r="AA121" s="205"/>
      <c r="AB121" s="205"/>
      <c r="AC121" s="205"/>
      <c r="AD121" s="205"/>
      <c r="AE121" s="205"/>
    </row>
    <row r="122" s="2" customFormat="1" ht="22.8" customHeight="1">
      <c r="A122" s="34"/>
      <c r="B122" s="35"/>
      <c r="C122" s="103" t="s">
        <v>144</v>
      </c>
      <c r="D122" s="36"/>
      <c r="E122" s="36"/>
      <c r="F122" s="36"/>
      <c r="G122" s="36"/>
      <c r="H122" s="36"/>
      <c r="I122" s="150"/>
      <c r="J122" s="213">
        <f>BK122</f>
        <v>0</v>
      </c>
      <c r="K122" s="36"/>
      <c r="L122" s="40"/>
      <c r="M122" s="99"/>
      <c r="N122" s="214"/>
      <c r="O122" s="100"/>
      <c r="P122" s="215">
        <f>P123+P126</f>
        <v>0</v>
      </c>
      <c r="Q122" s="100"/>
      <c r="R122" s="215">
        <f>R123+R126</f>
        <v>0</v>
      </c>
      <c r="S122" s="100"/>
      <c r="T122" s="216">
        <f>T123+T126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77</v>
      </c>
      <c r="AU122" s="13" t="s">
        <v>129</v>
      </c>
      <c r="BK122" s="217">
        <f>BK123+BK126</f>
        <v>0</v>
      </c>
    </row>
    <row r="123" s="11" customFormat="1" ht="25.92" customHeight="1">
      <c r="A123" s="11"/>
      <c r="B123" s="218"/>
      <c r="C123" s="219"/>
      <c r="D123" s="220" t="s">
        <v>77</v>
      </c>
      <c r="E123" s="221" t="s">
        <v>145</v>
      </c>
      <c r="F123" s="221" t="s">
        <v>146</v>
      </c>
      <c r="G123" s="219"/>
      <c r="H123" s="219"/>
      <c r="I123" s="222"/>
      <c r="J123" s="223">
        <f>BK123</f>
        <v>0</v>
      </c>
      <c r="K123" s="219"/>
      <c r="L123" s="224"/>
      <c r="M123" s="225"/>
      <c r="N123" s="226"/>
      <c r="O123" s="226"/>
      <c r="P123" s="227">
        <f>SUM(P124:P125)</f>
        <v>0</v>
      </c>
      <c r="Q123" s="226"/>
      <c r="R123" s="227">
        <f>SUM(R124:R125)</f>
        <v>0</v>
      </c>
      <c r="S123" s="226"/>
      <c r="T123" s="228">
        <f>SUM(T124:T125)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229" t="s">
        <v>147</v>
      </c>
      <c r="AT123" s="230" t="s">
        <v>77</v>
      </c>
      <c r="AU123" s="230" t="s">
        <v>78</v>
      </c>
      <c r="AY123" s="229" t="s">
        <v>148</v>
      </c>
      <c r="BK123" s="231">
        <f>SUM(BK124:BK125)</f>
        <v>0</v>
      </c>
    </row>
    <row r="124" s="2" customFormat="1" ht="16.5" customHeight="1">
      <c r="A124" s="34"/>
      <c r="B124" s="35"/>
      <c r="C124" s="232" t="s">
        <v>85</v>
      </c>
      <c r="D124" s="232" t="s">
        <v>149</v>
      </c>
      <c r="E124" s="233" t="s">
        <v>150</v>
      </c>
      <c r="F124" s="234" t="s">
        <v>146</v>
      </c>
      <c r="G124" s="235" t="s">
        <v>1</v>
      </c>
      <c r="H124" s="236">
        <v>0</v>
      </c>
      <c r="I124" s="237"/>
      <c r="J124" s="238">
        <f>ROUND(I124*H124,2)</f>
        <v>0</v>
      </c>
      <c r="K124" s="239"/>
      <c r="L124" s="40"/>
      <c r="M124" s="240" t="s">
        <v>1</v>
      </c>
      <c r="N124" s="241" t="s">
        <v>43</v>
      </c>
      <c r="O124" s="87"/>
      <c r="P124" s="242">
        <f>O124*H124</f>
        <v>0</v>
      </c>
      <c r="Q124" s="242">
        <v>0</v>
      </c>
      <c r="R124" s="242">
        <f>Q124*H124</f>
        <v>0</v>
      </c>
      <c r="S124" s="242">
        <v>0</v>
      </c>
      <c r="T124" s="243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44" t="s">
        <v>151</v>
      </c>
      <c r="AT124" s="244" t="s">
        <v>149</v>
      </c>
      <c r="AU124" s="244" t="s">
        <v>85</v>
      </c>
      <c r="AY124" s="13" t="s">
        <v>148</v>
      </c>
      <c r="BE124" s="245">
        <f>IF(N124="základní",J124,0)</f>
        <v>0</v>
      </c>
      <c r="BF124" s="245">
        <f>IF(N124="snížená",J124,0)</f>
        <v>0</v>
      </c>
      <c r="BG124" s="245">
        <f>IF(N124="zákl. přenesená",J124,0)</f>
        <v>0</v>
      </c>
      <c r="BH124" s="245">
        <f>IF(N124="sníž. přenesená",J124,0)</f>
        <v>0</v>
      </c>
      <c r="BI124" s="245">
        <f>IF(N124="nulová",J124,0)</f>
        <v>0</v>
      </c>
      <c r="BJ124" s="13" t="s">
        <v>85</v>
      </c>
      <c r="BK124" s="245">
        <f>ROUND(I124*H124,2)</f>
        <v>0</v>
      </c>
      <c r="BL124" s="13" t="s">
        <v>151</v>
      </c>
      <c r="BM124" s="244" t="s">
        <v>609</v>
      </c>
    </row>
    <row r="125" s="2" customFormat="1">
      <c r="A125" s="34"/>
      <c r="B125" s="35"/>
      <c r="C125" s="36"/>
      <c r="D125" s="246" t="s">
        <v>153</v>
      </c>
      <c r="E125" s="36"/>
      <c r="F125" s="247" t="s">
        <v>154</v>
      </c>
      <c r="G125" s="36"/>
      <c r="H125" s="36"/>
      <c r="I125" s="150"/>
      <c r="J125" s="36"/>
      <c r="K125" s="36"/>
      <c r="L125" s="40"/>
      <c r="M125" s="248"/>
      <c r="N125" s="249"/>
      <c r="O125" s="87"/>
      <c r="P125" s="87"/>
      <c r="Q125" s="87"/>
      <c r="R125" s="87"/>
      <c r="S125" s="87"/>
      <c r="T125" s="88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3" t="s">
        <v>153</v>
      </c>
      <c r="AU125" s="13" t="s">
        <v>85</v>
      </c>
    </row>
    <row r="126" s="11" customFormat="1" ht="25.92" customHeight="1">
      <c r="A126" s="11"/>
      <c r="B126" s="218"/>
      <c r="C126" s="219"/>
      <c r="D126" s="220" t="s">
        <v>77</v>
      </c>
      <c r="E126" s="221" t="s">
        <v>155</v>
      </c>
      <c r="F126" s="221" t="s">
        <v>156</v>
      </c>
      <c r="G126" s="219"/>
      <c r="H126" s="219"/>
      <c r="I126" s="222"/>
      <c r="J126" s="223">
        <f>BK126</f>
        <v>0</v>
      </c>
      <c r="K126" s="219"/>
      <c r="L126" s="224"/>
      <c r="M126" s="225"/>
      <c r="N126" s="226"/>
      <c r="O126" s="226"/>
      <c r="P126" s="227">
        <f>SUM(P127:P146)</f>
        <v>0</v>
      </c>
      <c r="Q126" s="226"/>
      <c r="R126" s="227">
        <f>SUM(R127:R146)</f>
        <v>0</v>
      </c>
      <c r="S126" s="226"/>
      <c r="T126" s="228">
        <f>SUM(T127:T146)</f>
        <v>0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29" t="s">
        <v>157</v>
      </c>
      <c r="AT126" s="230" t="s">
        <v>77</v>
      </c>
      <c r="AU126" s="230" t="s">
        <v>78</v>
      </c>
      <c r="AY126" s="229" t="s">
        <v>148</v>
      </c>
      <c r="BK126" s="231">
        <f>SUM(BK127:BK146)</f>
        <v>0</v>
      </c>
    </row>
    <row r="127" s="2" customFormat="1" ht="55.5" customHeight="1">
      <c r="A127" s="34"/>
      <c r="B127" s="35"/>
      <c r="C127" s="232" t="s">
        <v>87</v>
      </c>
      <c r="D127" s="232" t="s">
        <v>149</v>
      </c>
      <c r="E127" s="233" t="s">
        <v>610</v>
      </c>
      <c r="F127" s="234" t="s">
        <v>611</v>
      </c>
      <c r="G127" s="235" t="s">
        <v>160</v>
      </c>
      <c r="H127" s="236">
        <v>1</v>
      </c>
      <c r="I127" s="237"/>
      <c r="J127" s="238">
        <f>ROUND(I127*H127,2)</f>
        <v>0</v>
      </c>
      <c r="K127" s="239"/>
      <c r="L127" s="40"/>
      <c r="M127" s="240" t="s">
        <v>1</v>
      </c>
      <c r="N127" s="241" t="s">
        <v>43</v>
      </c>
      <c r="O127" s="87"/>
      <c r="P127" s="242">
        <f>O127*H127</f>
        <v>0</v>
      </c>
      <c r="Q127" s="242">
        <v>0</v>
      </c>
      <c r="R127" s="242">
        <f>Q127*H127</f>
        <v>0</v>
      </c>
      <c r="S127" s="242">
        <v>0</v>
      </c>
      <c r="T127" s="243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44" t="s">
        <v>147</v>
      </c>
      <c r="AT127" s="244" t="s">
        <v>149</v>
      </c>
      <c r="AU127" s="244" t="s">
        <v>85</v>
      </c>
      <c r="AY127" s="13" t="s">
        <v>148</v>
      </c>
      <c r="BE127" s="245">
        <f>IF(N127="základní",J127,0)</f>
        <v>0</v>
      </c>
      <c r="BF127" s="245">
        <f>IF(N127="snížená",J127,0)</f>
        <v>0</v>
      </c>
      <c r="BG127" s="245">
        <f>IF(N127="zákl. přenesená",J127,0)</f>
        <v>0</v>
      </c>
      <c r="BH127" s="245">
        <f>IF(N127="sníž. přenesená",J127,0)</f>
        <v>0</v>
      </c>
      <c r="BI127" s="245">
        <f>IF(N127="nulová",J127,0)</f>
        <v>0</v>
      </c>
      <c r="BJ127" s="13" t="s">
        <v>85</v>
      </c>
      <c r="BK127" s="245">
        <f>ROUND(I127*H127,2)</f>
        <v>0</v>
      </c>
      <c r="BL127" s="13" t="s">
        <v>147</v>
      </c>
      <c r="BM127" s="244" t="s">
        <v>87</v>
      </c>
    </row>
    <row r="128" s="2" customFormat="1" ht="55.5" customHeight="1">
      <c r="A128" s="34"/>
      <c r="B128" s="35"/>
      <c r="C128" s="232" t="s">
        <v>157</v>
      </c>
      <c r="D128" s="232" t="s">
        <v>149</v>
      </c>
      <c r="E128" s="233" t="s">
        <v>612</v>
      </c>
      <c r="F128" s="234" t="s">
        <v>613</v>
      </c>
      <c r="G128" s="235" t="s">
        <v>160</v>
      </c>
      <c r="H128" s="236">
        <v>1</v>
      </c>
      <c r="I128" s="237"/>
      <c r="J128" s="238">
        <f>ROUND(I128*H128,2)</f>
        <v>0</v>
      </c>
      <c r="K128" s="239"/>
      <c r="L128" s="40"/>
      <c r="M128" s="240" t="s">
        <v>1</v>
      </c>
      <c r="N128" s="241" t="s">
        <v>43</v>
      </c>
      <c r="O128" s="87"/>
      <c r="P128" s="242">
        <f>O128*H128</f>
        <v>0</v>
      </c>
      <c r="Q128" s="242">
        <v>0</v>
      </c>
      <c r="R128" s="242">
        <f>Q128*H128</f>
        <v>0</v>
      </c>
      <c r="S128" s="242">
        <v>0</v>
      </c>
      <c r="T128" s="243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44" t="s">
        <v>147</v>
      </c>
      <c r="AT128" s="244" t="s">
        <v>149</v>
      </c>
      <c r="AU128" s="244" t="s">
        <v>85</v>
      </c>
      <c r="AY128" s="13" t="s">
        <v>148</v>
      </c>
      <c r="BE128" s="245">
        <f>IF(N128="základní",J128,0)</f>
        <v>0</v>
      </c>
      <c r="BF128" s="245">
        <f>IF(N128="snížená",J128,0)</f>
        <v>0</v>
      </c>
      <c r="BG128" s="245">
        <f>IF(N128="zákl. přenesená",J128,0)</f>
        <v>0</v>
      </c>
      <c r="BH128" s="245">
        <f>IF(N128="sníž. přenesená",J128,0)</f>
        <v>0</v>
      </c>
      <c r="BI128" s="245">
        <f>IF(N128="nulová",J128,0)</f>
        <v>0</v>
      </c>
      <c r="BJ128" s="13" t="s">
        <v>85</v>
      </c>
      <c r="BK128" s="245">
        <f>ROUND(I128*H128,2)</f>
        <v>0</v>
      </c>
      <c r="BL128" s="13" t="s">
        <v>147</v>
      </c>
      <c r="BM128" s="244" t="s">
        <v>147</v>
      </c>
    </row>
    <row r="129" s="2" customFormat="1" ht="55.5" customHeight="1">
      <c r="A129" s="34"/>
      <c r="B129" s="35"/>
      <c r="C129" s="232" t="s">
        <v>147</v>
      </c>
      <c r="D129" s="232" t="s">
        <v>149</v>
      </c>
      <c r="E129" s="233" t="s">
        <v>614</v>
      </c>
      <c r="F129" s="234" t="s">
        <v>615</v>
      </c>
      <c r="G129" s="235" t="s">
        <v>160</v>
      </c>
      <c r="H129" s="236">
        <v>1</v>
      </c>
      <c r="I129" s="237"/>
      <c r="J129" s="238">
        <f>ROUND(I129*H129,2)</f>
        <v>0</v>
      </c>
      <c r="K129" s="239"/>
      <c r="L129" s="40"/>
      <c r="M129" s="240" t="s">
        <v>1</v>
      </c>
      <c r="N129" s="241" t="s">
        <v>43</v>
      </c>
      <c r="O129" s="87"/>
      <c r="P129" s="242">
        <f>O129*H129</f>
        <v>0</v>
      </c>
      <c r="Q129" s="242">
        <v>0</v>
      </c>
      <c r="R129" s="242">
        <f>Q129*H129</f>
        <v>0</v>
      </c>
      <c r="S129" s="242">
        <v>0</v>
      </c>
      <c r="T129" s="243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44" t="s">
        <v>147</v>
      </c>
      <c r="AT129" s="244" t="s">
        <v>149</v>
      </c>
      <c r="AU129" s="244" t="s">
        <v>85</v>
      </c>
      <c r="AY129" s="13" t="s">
        <v>148</v>
      </c>
      <c r="BE129" s="245">
        <f>IF(N129="základní",J129,0)</f>
        <v>0</v>
      </c>
      <c r="BF129" s="245">
        <f>IF(N129="snížená",J129,0)</f>
        <v>0</v>
      </c>
      <c r="BG129" s="245">
        <f>IF(N129="zákl. přenesená",J129,0)</f>
        <v>0</v>
      </c>
      <c r="BH129" s="245">
        <f>IF(N129="sníž. přenesená",J129,0)</f>
        <v>0</v>
      </c>
      <c r="BI129" s="245">
        <f>IF(N129="nulová",J129,0)</f>
        <v>0</v>
      </c>
      <c r="BJ129" s="13" t="s">
        <v>85</v>
      </c>
      <c r="BK129" s="245">
        <f>ROUND(I129*H129,2)</f>
        <v>0</v>
      </c>
      <c r="BL129" s="13" t="s">
        <v>147</v>
      </c>
      <c r="BM129" s="244" t="s">
        <v>165</v>
      </c>
    </row>
    <row r="130" s="2" customFormat="1" ht="44.25" customHeight="1">
      <c r="A130" s="34"/>
      <c r="B130" s="35"/>
      <c r="C130" s="232" t="s">
        <v>166</v>
      </c>
      <c r="D130" s="232" t="s">
        <v>149</v>
      </c>
      <c r="E130" s="233" t="s">
        <v>616</v>
      </c>
      <c r="F130" s="234" t="s">
        <v>617</v>
      </c>
      <c r="G130" s="235" t="s">
        <v>160</v>
      </c>
      <c r="H130" s="236">
        <v>1</v>
      </c>
      <c r="I130" s="237"/>
      <c r="J130" s="238">
        <f>ROUND(I130*H130,2)</f>
        <v>0</v>
      </c>
      <c r="K130" s="239"/>
      <c r="L130" s="40"/>
      <c r="M130" s="240" t="s">
        <v>1</v>
      </c>
      <c r="N130" s="241" t="s">
        <v>43</v>
      </c>
      <c r="O130" s="87"/>
      <c r="P130" s="242">
        <f>O130*H130</f>
        <v>0</v>
      </c>
      <c r="Q130" s="242">
        <v>0</v>
      </c>
      <c r="R130" s="242">
        <f>Q130*H130</f>
        <v>0</v>
      </c>
      <c r="S130" s="242">
        <v>0</v>
      </c>
      <c r="T130" s="243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44" t="s">
        <v>147</v>
      </c>
      <c r="AT130" s="244" t="s">
        <v>149</v>
      </c>
      <c r="AU130" s="244" t="s">
        <v>85</v>
      </c>
      <c r="AY130" s="13" t="s">
        <v>148</v>
      </c>
      <c r="BE130" s="245">
        <f>IF(N130="základní",J130,0)</f>
        <v>0</v>
      </c>
      <c r="BF130" s="245">
        <f>IF(N130="snížená",J130,0)</f>
        <v>0</v>
      </c>
      <c r="BG130" s="245">
        <f>IF(N130="zákl. přenesená",J130,0)</f>
        <v>0</v>
      </c>
      <c r="BH130" s="245">
        <f>IF(N130="sníž. přenesená",J130,0)</f>
        <v>0</v>
      </c>
      <c r="BI130" s="245">
        <f>IF(N130="nulová",J130,0)</f>
        <v>0</v>
      </c>
      <c r="BJ130" s="13" t="s">
        <v>85</v>
      </c>
      <c r="BK130" s="245">
        <f>ROUND(I130*H130,2)</f>
        <v>0</v>
      </c>
      <c r="BL130" s="13" t="s">
        <v>147</v>
      </c>
      <c r="BM130" s="244" t="s">
        <v>167</v>
      </c>
    </row>
    <row r="131" s="2" customFormat="1" ht="44.25" customHeight="1">
      <c r="A131" s="34"/>
      <c r="B131" s="35"/>
      <c r="C131" s="232" t="s">
        <v>165</v>
      </c>
      <c r="D131" s="232" t="s">
        <v>149</v>
      </c>
      <c r="E131" s="233" t="s">
        <v>618</v>
      </c>
      <c r="F131" s="234" t="s">
        <v>619</v>
      </c>
      <c r="G131" s="235" t="s">
        <v>160</v>
      </c>
      <c r="H131" s="236">
        <v>2</v>
      </c>
      <c r="I131" s="237"/>
      <c r="J131" s="238">
        <f>ROUND(I131*H131,2)</f>
        <v>0</v>
      </c>
      <c r="K131" s="239"/>
      <c r="L131" s="40"/>
      <c r="M131" s="240" t="s">
        <v>1</v>
      </c>
      <c r="N131" s="241" t="s">
        <v>43</v>
      </c>
      <c r="O131" s="87"/>
      <c r="P131" s="242">
        <f>O131*H131</f>
        <v>0</v>
      </c>
      <c r="Q131" s="242">
        <v>0</v>
      </c>
      <c r="R131" s="242">
        <f>Q131*H131</f>
        <v>0</v>
      </c>
      <c r="S131" s="242">
        <v>0</v>
      </c>
      <c r="T131" s="243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44" t="s">
        <v>147</v>
      </c>
      <c r="AT131" s="244" t="s">
        <v>149</v>
      </c>
      <c r="AU131" s="244" t="s">
        <v>85</v>
      </c>
      <c r="AY131" s="13" t="s">
        <v>148</v>
      </c>
      <c r="BE131" s="245">
        <f>IF(N131="základní",J131,0)</f>
        <v>0</v>
      </c>
      <c r="BF131" s="245">
        <f>IF(N131="snížená",J131,0)</f>
        <v>0</v>
      </c>
      <c r="BG131" s="245">
        <f>IF(N131="zákl. přenesená",J131,0)</f>
        <v>0</v>
      </c>
      <c r="BH131" s="245">
        <f>IF(N131="sníž. přenesená",J131,0)</f>
        <v>0</v>
      </c>
      <c r="BI131" s="245">
        <f>IF(N131="nulová",J131,0)</f>
        <v>0</v>
      </c>
      <c r="BJ131" s="13" t="s">
        <v>85</v>
      </c>
      <c r="BK131" s="245">
        <f>ROUND(I131*H131,2)</f>
        <v>0</v>
      </c>
      <c r="BL131" s="13" t="s">
        <v>147</v>
      </c>
      <c r="BM131" s="244" t="s">
        <v>168</v>
      </c>
    </row>
    <row r="132" s="2" customFormat="1" ht="44.25" customHeight="1">
      <c r="A132" s="34"/>
      <c r="B132" s="35"/>
      <c r="C132" s="232" t="s">
        <v>169</v>
      </c>
      <c r="D132" s="232" t="s">
        <v>149</v>
      </c>
      <c r="E132" s="233" t="s">
        <v>620</v>
      </c>
      <c r="F132" s="234" t="s">
        <v>621</v>
      </c>
      <c r="G132" s="235" t="s">
        <v>160</v>
      </c>
      <c r="H132" s="236">
        <v>1</v>
      </c>
      <c r="I132" s="237"/>
      <c r="J132" s="238">
        <f>ROUND(I132*H132,2)</f>
        <v>0</v>
      </c>
      <c r="K132" s="239"/>
      <c r="L132" s="40"/>
      <c r="M132" s="240" t="s">
        <v>1</v>
      </c>
      <c r="N132" s="241" t="s">
        <v>43</v>
      </c>
      <c r="O132" s="87"/>
      <c r="P132" s="242">
        <f>O132*H132</f>
        <v>0</v>
      </c>
      <c r="Q132" s="242">
        <v>0</v>
      </c>
      <c r="R132" s="242">
        <f>Q132*H132</f>
        <v>0</v>
      </c>
      <c r="S132" s="242">
        <v>0</v>
      </c>
      <c r="T132" s="243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44" t="s">
        <v>147</v>
      </c>
      <c r="AT132" s="244" t="s">
        <v>149</v>
      </c>
      <c r="AU132" s="244" t="s">
        <v>85</v>
      </c>
      <c r="AY132" s="13" t="s">
        <v>148</v>
      </c>
      <c r="BE132" s="245">
        <f>IF(N132="základní",J132,0)</f>
        <v>0</v>
      </c>
      <c r="BF132" s="245">
        <f>IF(N132="snížená",J132,0)</f>
        <v>0</v>
      </c>
      <c r="BG132" s="245">
        <f>IF(N132="zákl. přenesená",J132,0)</f>
        <v>0</v>
      </c>
      <c r="BH132" s="245">
        <f>IF(N132="sníž. přenesená",J132,0)</f>
        <v>0</v>
      </c>
      <c r="BI132" s="245">
        <f>IF(N132="nulová",J132,0)</f>
        <v>0</v>
      </c>
      <c r="BJ132" s="13" t="s">
        <v>85</v>
      </c>
      <c r="BK132" s="245">
        <f>ROUND(I132*H132,2)</f>
        <v>0</v>
      </c>
      <c r="BL132" s="13" t="s">
        <v>147</v>
      </c>
      <c r="BM132" s="244" t="s">
        <v>172</v>
      </c>
    </row>
    <row r="133" s="2" customFormat="1" ht="44.25" customHeight="1">
      <c r="A133" s="34"/>
      <c r="B133" s="35"/>
      <c r="C133" s="232" t="s">
        <v>167</v>
      </c>
      <c r="D133" s="232" t="s">
        <v>149</v>
      </c>
      <c r="E133" s="233" t="s">
        <v>622</v>
      </c>
      <c r="F133" s="234" t="s">
        <v>623</v>
      </c>
      <c r="G133" s="235" t="s">
        <v>160</v>
      </c>
      <c r="H133" s="236">
        <v>1</v>
      </c>
      <c r="I133" s="237"/>
      <c r="J133" s="238">
        <f>ROUND(I133*H133,2)</f>
        <v>0</v>
      </c>
      <c r="K133" s="239"/>
      <c r="L133" s="40"/>
      <c r="M133" s="240" t="s">
        <v>1</v>
      </c>
      <c r="N133" s="241" t="s">
        <v>43</v>
      </c>
      <c r="O133" s="87"/>
      <c r="P133" s="242">
        <f>O133*H133</f>
        <v>0</v>
      </c>
      <c r="Q133" s="242">
        <v>0</v>
      </c>
      <c r="R133" s="242">
        <f>Q133*H133</f>
        <v>0</v>
      </c>
      <c r="S133" s="242">
        <v>0</v>
      </c>
      <c r="T133" s="243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44" t="s">
        <v>147</v>
      </c>
      <c r="AT133" s="244" t="s">
        <v>149</v>
      </c>
      <c r="AU133" s="244" t="s">
        <v>85</v>
      </c>
      <c r="AY133" s="13" t="s">
        <v>148</v>
      </c>
      <c r="BE133" s="245">
        <f>IF(N133="základní",J133,0)</f>
        <v>0</v>
      </c>
      <c r="BF133" s="245">
        <f>IF(N133="snížená",J133,0)</f>
        <v>0</v>
      </c>
      <c r="BG133" s="245">
        <f>IF(N133="zákl. přenesená",J133,0)</f>
        <v>0</v>
      </c>
      <c r="BH133" s="245">
        <f>IF(N133="sníž. přenesená",J133,0)</f>
        <v>0</v>
      </c>
      <c r="BI133" s="245">
        <f>IF(N133="nulová",J133,0)</f>
        <v>0</v>
      </c>
      <c r="BJ133" s="13" t="s">
        <v>85</v>
      </c>
      <c r="BK133" s="245">
        <f>ROUND(I133*H133,2)</f>
        <v>0</v>
      </c>
      <c r="BL133" s="13" t="s">
        <v>147</v>
      </c>
      <c r="BM133" s="244" t="s">
        <v>173</v>
      </c>
    </row>
    <row r="134" s="2" customFormat="1" ht="55.5" customHeight="1">
      <c r="A134" s="34"/>
      <c r="B134" s="35"/>
      <c r="C134" s="232" t="s">
        <v>174</v>
      </c>
      <c r="D134" s="232" t="s">
        <v>149</v>
      </c>
      <c r="E134" s="233" t="s">
        <v>624</v>
      </c>
      <c r="F134" s="234" t="s">
        <v>625</v>
      </c>
      <c r="G134" s="235" t="s">
        <v>160</v>
      </c>
      <c r="H134" s="236">
        <v>2</v>
      </c>
      <c r="I134" s="237"/>
      <c r="J134" s="238">
        <f>ROUND(I134*H134,2)</f>
        <v>0</v>
      </c>
      <c r="K134" s="239"/>
      <c r="L134" s="40"/>
      <c r="M134" s="240" t="s">
        <v>1</v>
      </c>
      <c r="N134" s="241" t="s">
        <v>43</v>
      </c>
      <c r="O134" s="87"/>
      <c r="P134" s="242">
        <f>O134*H134</f>
        <v>0</v>
      </c>
      <c r="Q134" s="242">
        <v>0</v>
      </c>
      <c r="R134" s="242">
        <f>Q134*H134</f>
        <v>0</v>
      </c>
      <c r="S134" s="242">
        <v>0</v>
      </c>
      <c r="T134" s="243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44" t="s">
        <v>147</v>
      </c>
      <c r="AT134" s="244" t="s">
        <v>149</v>
      </c>
      <c r="AU134" s="244" t="s">
        <v>85</v>
      </c>
      <c r="AY134" s="13" t="s">
        <v>148</v>
      </c>
      <c r="BE134" s="245">
        <f>IF(N134="základní",J134,0)</f>
        <v>0</v>
      </c>
      <c r="BF134" s="245">
        <f>IF(N134="snížená",J134,0)</f>
        <v>0</v>
      </c>
      <c r="BG134" s="245">
        <f>IF(N134="zákl. přenesená",J134,0)</f>
        <v>0</v>
      </c>
      <c r="BH134" s="245">
        <f>IF(N134="sníž. přenesená",J134,0)</f>
        <v>0</v>
      </c>
      <c r="BI134" s="245">
        <f>IF(N134="nulová",J134,0)</f>
        <v>0</v>
      </c>
      <c r="BJ134" s="13" t="s">
        <v>85</v>
      </c>
      <c r="BK134" s="245">
        <f>ROUND(I134*H134,2)</f>
        <v>0</v>
      </c>
      <c r="BL134" s="13" t="s">
        <v>147</v>
      </c>
      <c r="BM134" s="244" t="s">
        <v>177</v>
      </c>
    </row>
    <row r="135" s="2" customFormat="1" ht="44.25" customHeight="1">
      <c r="A135" s="34"/>
      <c r="B135" s="35"/>
      <c r="C135" s="232" t="s">
        <v>168</v>
      </c>
      <c r="D135" s="232" t="s">
        <v>149</v>
      </c>
      <c r="E135" s="233" t="s">
        <v>626</v>
      </c>
      <c r="F135" s="234" t="s">
        <v>627</v>
      </c>
      <c r="G135" s="235" t="s">
        <v>160</v>
      </c>
      <c r="H135" s="236">
        <v>1</v>
      </c>
      <c r="I135" s="237"/>
      <c r="J135" s="238">
        <f>ROUND(I135*H135,2)</f>
        <v>0</v>
      </c>
      <c r="K135" s="239"/>
      <c r="L135" s="40"/>
      <c r="M135" s="240" t="s">
        <v>1</v>
      </c>
      <c r="N135" s="241" t="s">
        <v>43</v>
      </c>
      <c r="O135" s="87"/>
      <c r="P135" s="242">
        <f>O135*H135</f>
        <v>0</v>
      </c>
      <c r="Q135" s="242">
        <v>0</v>
      </c>
      <c r="R135" s="242">
        <f>Q135*H135</f>
        <v>0</v>
      </c>
      <c r="S135" s="242">
        <v>0</v>
      </c>
      <c r="T135" s="243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44" t="s">
        <v>147</v>
      </c>
      <c r="AT135" s="244" t="s">
        <v>149</v>
      </c>
      <c r="AU135" s="244" t="s">
        <v>85</v>
      </c>
      <c r="AY135" s="13" t="s">
        <v>148</v>
      </c>
      <c r="BE135" s="245">
        <f>IF(N135="základní",J135,0)</f>
        <v>0</v>
      </c>
      <c r="BF135" s="245">
        <f>IF(N135="snížená",J135,0)</f>
        <v>0</v>
      </c>
      <c r="BG135" s="245">
        <f>IF(N135="zákl. přenesená",J135,0)</f>
        <v>0</v>
      </c>
      <c r="BH135" s="245">
        <f>IF(N135="sníž. přenesená",J135,0)</f>
        <v>0</v>
      </c>
      <c r="BI135" s="245">
        <f>IF(N135="nulová",J135,0)</f>
        <v>0</v>
      </c>
      <c r="BJ135" s="13" t="s">
        <v>85</v>
      </c>
      <c r="BK135" s="245">
        <f>ROUND(I135*H135,2)</f>
        <v>0</v>
      </c>
      <c r="BL135" s="13" t="s">
        <v>147</v>
      </c>
      <c r="BM135" s="244" t="s">
        <v>178</v>
      </c>
    </row>
    <row r="136" s="2" customFormat="1" ht="44.25" customHeight="1">
      <c r="A136" s="34"/>
      <c r="B136" s="35"/>
      <c r="C136" s="232" t="s">
        <v>179</v>
      </c>
      <c r="D136" s="232" t="s">
        <v>149</v>
      </c>
      <c r="E136" s="233" t="s">
        <v>628</v>
      </c>
      <c r="F136" s="234" t="s">
        <v>629</v>
      </c>
      <c r="G136" s="235" t="s">
        <v>160</v>
      </c>
      <c r="H136" s="236">
        <v>2</v>
      </c>
      <c r="I136" s="237"/>
      <c r="J136" s="238">
        <f>ROUND(I136*H136,2)</f>
        <v>0</v>
      </c>
      <c r="K136" s="239"/>
      <c r="L136" s="40"/>
      <c r="M136" s="240" t="s">
        <v>1</v>
      </c>
      <c r="N136" s="241" t="s">
        <v>43</v>
      </c>
      <c r="O136" s="87"/>
      <c r="P136" s="242">
        <f>O136*H136</f>
        <v>0</v>
      </c>
      <c r="Q136" s="242">
        <v>0</v>
      </c>
      <c r="R136" s="242">
        <f>Q136*H136</f>
        <v>0</v>
      </c>
      <c r="S136" s="242">
        <v>0</v>
      </c>
      <c r="T136" s="243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44" t="s">
        <v>147</v>
      </c>
      <c r="AT136" s="244" t="s">
        <v>149</v>
      </c>
      <c r="AU136" s="244" t="s">
        <v>85</v>
      </c>
      <c r="AY136" s="13" t="s">
        <v>148</v>
      </c>
      <c r="BE136" s="245">
        <f>IF(N136="základní",J136,0)</f>
        <v>0</v>
      </c>
      <c r="BF136" s="245">
        <f>IF(N136="snížená",J136,0)</f>
        <v>0</v>
      </c>
      <c r="BG136" s="245">
        <f>IF(N136="zákl. přenesená",J136,0)</f>
        <v>0</v>
      </c>
      <c r="BH136" s="245">
        <f>IF(N136="sníž. přenesená",J136,0)</f>
        <v>0</v>
      </c>
      <c r="BI136" s="245">
        <f>IF(N136="nulová",J136,0)</f>
        <v>0</v>
      </c>
      <c r="BJ136" s="13" t="s">
        <v>85</v>
      </c>
      <c r="BK136" s="245">
        <f>ROUND(I136*H136,2)</f>
        <v>0</v>
      </c>
      <c r="BL136" s="13" t="s">
        <v>147</v>
      </c>
      <c r="BM136" s="244" t="s">
        <v>182</v>
      </c>
    </row>
    <row r="137" s="2" customFormat="1" ht="44.25" customHeight="1">
      <c r="A137" s="34"/>
      <c r="B137" s="35"/>
      <c r="C137" s="232" t="s">
        <v>172</v>
      </c>
      <c r="D137" s="232" t="s">
        <v>149</v>
      </c>
      <c r="E137" s="233" t="s">
        <v>630</v>
      </c>
      <c r="F137" s="234" t="s">
        <v>631</v>
      </c>
      <c r="G137" s="235" t="s">
        <v>160</v>
      </c>
      <c r="H137" s="236">
        <v>1</v>
      </c>
      <c r="I137" s="237"/>
      <c r="J137" s="238">
        <f>ROUND(I137*H137,2)</f>
        <v>0</v>
      </c>
      <c r="K137" s="239"/>
      <c r="L137" s="40"/>
      <c r="M137" s="240" t="s">
        <v>1</v>
      </c>
      <c r="N137" s="241" t="s">
        <v>43</v>
      </c>
      <c r="O137" s="87"/>
      <c r="P137" s="242">
        <f>O137*H137</f>
        <v>0</v>
      </c>
      <c r="Q137" s="242">
        <v>0</v>
      </c>
      <c r="R137" s="242">
        <f>Q137*H137</f>
        <v>0</v>
      </c>
      <c r="S137" s="242">
        <v>0</v>
      </c>
      <c r="T137" s="243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44" t="s">
        <v>147</v>
      </c>
      <c r="AT137" s="244" t="s">
        <v>149</v>
      </c>
      <c r="AU137" s="244" t="s">
        <v>85</v>
      </c>
      <c r="AY137" s="13" t="s">
        <v>148</v>
      </c>
      <c r="BE137" s="245">
        <f>IF(N137="základní",J137,0)</f>
        <v>0</v>
      </c>
      <c r="BF137" s="245">
        <f>IF(N137="snížená",J137,0)</f>
        <v>0</v>
      </c>
      <c r="BG137" s="245">
        <f>IF(N137="zákl. přenesená",J137,0)</f>
        <v>0</v>
      </c>
      <c r="BH137" s="245">
        <f>IF(N137="sníž. přenesená",J137,0)</f>
        <v>0</v>
      </c>
      <c r="BI137" s="245">
        <f>IF(N137="nulová",J137,0)</f>
        <v>0</v>
      </c>
      <c r="BJ137" s="13" t="s">
        <v>85</v>
      </c>
      <c r="BK137" s="245">
        <f>ROUND(I137*H137,2)</f>
        <v>0</v>
      </c>
      <c r="BL137" s="13" t="s">
        <v>147</v>
      </c>
      <c r="BM137" s="244" t="s">
        <v>183</v>
      </c>
    </row>
    <row r="138" s="2" customFormat="1" ht="44.25" customHeight="1">
      <c r="A138" s="34"/>
      <c r="B138" s="35"/>
      <c r="C138" s="232" t="s">
        <v>184</v>
      </c>
      <c r="D138" s="232" t="s">
        <v>149</v>
      </c>
      <c r="E138" s="233" t="s">
        <v>632</v>
      </c>
      <c r="F138" s="234" t="s">
        <v>633</v>
      </c>
      <c r="G138" s="235" t="s">
        <v>160</v>
      </c>
      <c r="H138" s="236">
        <v>1</v>
      </c>
      <c r="I138" s="237"/>
      <c r="J138" s="238">
        <f>ROUND(I138*H138,2)</f>
        <v>0</v>
      </c>
      <c r="K138" s="239"/>
      <c r="L138" s="40"/>
      <c r="M138" s="240" t="s">
        <v>1</v>
      </c>
      <c r="N138" s="241" t="s">
        <v>43</v>
      </c>
      <c r="O138" s="87"/>
      <c r="P138" s="242">
        <f>O138*H138</f>
        <v>0</v>
      </c>
      <c r="Q138" s="242">
        <v>0</v>
      </c>
      <c r="R138" s="242">
        <f>Q138*H138</f>
        <v>0</v>
      </c>
      <c r="S138" s="242">
        <v>0</v>
      </c>
      <c r="T138" s="243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44" t="s">
        <v>147</v>
      </c>
      <c r="AT138" s="244" t="s">
        <v>149</v>
      </c>
      <c r="AU138" s="244" t="s">
        <v>85</v>
      </c>
      <c r="AY138" s="13" t="s">
        <v>148</v>
      </c>
      <c r="BE138" s="245">
        <f>IF(N138="základní",J138,0)</f>
        <v>0</v>
      </c>
      <c r="BF138" s="245">
        <f>IF(N138="snížená",J138,0)</f>
        <v>0</v>
      </c>
      <c r="BG138" s="245">
        <f>IF(N138="zákl. přenesená",J138,0)</f>
        <v>0</v>
      </c>
      <c r="BH138" s="245">
        <f>IF(N138="sníž. přenesená",J138,0)</f>
        <v>0</v>
      </c>
      <c r="BI138" s="245">
        <f>IF(N138="nulová",J138,0)</f>
        <v>0</v>
      </c>
      <c r="BJ138" s="13" t="s">
        <v>85</v>
      </c>
      <c r="BK138" s="245">
        <f>ROUND(I138*H138,2)</f>
        <v>0</v>
      </c>
      <c r="BL138" s="13" t="s">
        <v>147</v>
      </c>
      <c r="BM138" s="244" t="s">
        <v>187</v>
      </c>
    </row>
    <row r="139" s="2" customFormat="1" ht="55.5" customHeight="1">
      <c r="A139" s="34"/>
      <c r="B139" s="35"/>
      <c r="C139" s="232" t="s">
        <v>173</v>
      </c>
      <c r="D139" s="232" t="s">
        <v>149</v>
      </c>
      <c r="E139" s="233" t="s">
        <v>634</v>
      </c>
      <c r="F139" s="234" t="s">
        <v>635</v>
      </c>
      <c r="G139" s="235" t="s">
        <v>160</v>
      </c>
      <c r="H139" s="236">
        <v>1</v>
      </c>
      <c r="I139" s="237"/>
      <c r="J139" s="238">
        <f>ROUND(I139*H139,2)</f>
        <v>0</v>
      </c>
      <c r="K139" s="239"/>
      <c r="L139" s="40"/>
      <c r="M139" s="240" t="s">
        <v>1</v>
      </c>
      <c r="N139" s="241" t="s">
        <v>43</v>
      </c>
      <c r="O139" s="87"/>
      <c r="P139" s="242">
        <f>O139*H139</f>
        <v>0</v>
      </c>
      <c r="Q139" s="242">
        <v>0</v>
      </c>
      <c r="R139" s="242">
        <f>Q139*H139</f>
        <v>0</v>
      </c>
      <c r="S139" s="242">
        <v>0</v>
      </c>
      <c r="T139" s="243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44" t="s">
        <v>147</v>
      </c>
      <c r="AT139" s="244" t="s">
        <v>149</v>
      </c>
      <c r="AU139" s="244" t="s">
        <v>85</v>
      </c>
      <c r="AY139" s="13" t="s">
        <v>148</v>
      </c>
      <c r="BE139" s="245">
        <f>IF(N139="základní",J139,0)</f>
        <v>0</v>
      </c>
      <c r="BF139" s="245">
        <f>IF(N139="snížená",J139,0)</f>
        <v>0</v>
      </c>
      <c r="BG139" s="245">
        <f>IF(N139="zákl. přenesená",J139,0)</f>
        <v>0</v>
      </c>
      <c r="BH139" s="245">
        <f>IF(N139="sníž. přenesená",J139,0)</f>
        <v>0</v>
      </c>
      <c r="BI139" s="245">
        <f>IF(N139="nulová",J139,0)</f>
        <v>0</v>
      </c>
      <c r="BJ139" s="13" t="s">
        <v>85</v>
      </c>
      <c r="BK139" s="245">
        <f>ROUND(I139*H139,2)</f>
        <v>0</v>
      </c>
      <c r="BL139" s="13" t="s">
        <v>147</v>
      </c>
      <c r="BM139" s="244" t="s">
        <v>190</v>
      </c>
    </row>
    <row r="140" s="2" customFormat="1" ht="44.25" customHeight="1">
      <c r="A140" s="34"/>
      <c r="B140" s="35"/>
      <c r="C140" s="232" t="s">
        <v>8</v>
      </c>
      <c r="D140" s="232" t="s">
        <v>149</v>
      </c>
      <c r="E140" s="233" t="s">
        <v>636</v>
      </c>
      <c r="F140" s="234" t="s">
        <v>637</v>
      </c>
      <c r="G140" s="235" t="s">
        <v>160</v>
      </c>
      <c r="H140" s="236">
        <v>4</v>
      </c>
      <c r="I140" s="237"/>
      <c r="J140" s="238">
        <f>ROUND(I140*H140,2)</f>
        <v>0</v>
      </c>
      <c r="K140" s="239"/>
      <c r="L140" s="40"/>
      <c r="M140" s="240" t="s">
        <v>1</v>
      </c>
      <c r="N140" s="241" t="s">
        <v>43</v>
      </c>
      <c r="O140" s="87"/>
      <c r="P140" s="242">
        <f>O140*H140</f>
        <v>0</v>
      </c>
      <c r="Q140" s="242">
        <v>0</v>
      </c>
      <c r="R140" s="242">
        <f>Q140*H140</f>
        <v>0</v>
      </c>
      <c r="S140" s="242">
        <v>0</v>
      </c>
      <c r="T140" s="243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44" t="s">
        <v>147</v>
      </c>
      <c r="AT140" s="244" t="s">
        <v>149</v>
      </c>
      <c r="AU140" s="244" t="s">
        <v>85</v>
      </c>
      <c r="AY140" s="13" t="s">
        <v>148</v>
      </c>
      <c r="BE140" s="245">
        <f>IF(N140="základní",J140,0)</f>
        <v>0</v>
      </c>
      <c r="BF140" s="245">
        <f>IF(N140="snížená",J140,0)</f>
        <v>0</v>
      </c>
      <c r="BG140" s="245">
        <f>IF(N140="zákl. přenesená",J140,0)</f>
        <v>0</v>
      </c>
      <c r="BH140" s="245">
        <f>IF(N140="sníž. přenesená",J140,0)</f>
        <v>0</v>
      </c>
      <c r="BI140" s="245">
        <f>IF(N140="nulová",J140,0)</f>
        <v>0</v>
      </c>
      <c r="BJ140" s="13" t="s">
        <v>85</v>
      </c>
      <c r="BK140" s="245">
        <f>ROUND(I140*H140,2)</f>
        <v>0</v>
      </c>
      <c r="BL140" s="13" t="s">
        <v>147</v>
      </c>
      <c r="BM140" s="244" t="s">
        <v>193</v>
      </c>
    </row>
    <row r="141" s="2" customFormat="1" ht="44.25" customHeight="1">
      <c r="A141" s="34"/>
      <c r="B141" s="35"/>
      <c r="C141" s="232" t="s">
        <v>177</v>
      </c>
      <c r="D141" s="232" t="s">
        <v>149</v>
      </c>
      <c r="E141" s="233" t="s">
        <v>638</v>
      </c>
      <c r="F141" s="234" t="s">
        <v>639</v>
      </c>
      <c r="G141" s="235" t="s">
        <v>160</v>
      </c>
      <c r="H141" s="236">
        <v>1</v>
      </c>
      <c r="I141" s="237"/>
      <c r="J141" s="238">
        <f>ROUND(I141*H141,2)</f>
        <v>0</v>
      </c>
      <c r="K141" s="239"/>
      <c r="L141" s="40"/>
      <c r="M141" s="240" t="s">
        <v>1</v>
      </c>
      <c r="N141" s="241" t="s">
        <v>43</v>
      </c>
      <c r="O141" s="87"/>
      <c r="P141" s="242">
        <f>O141*H141</f>
        <v>0</v>
      </c>
      <c r="Q141" s="242">
        <v>0</v>
      </c>
      <c r="R141" s="242">
        <f>Q141*H141</f>
        <v>0</v>
      </c>
      <c r="S141" s="242">
        <v>0</v>
      </c>
      <c r="T141" s="243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44" t="s">
        <v>147</v>
      </c>
      <c r="AT141" s="244" t="s">
        <v>149</v>
      </c>
      <c r="AU141" s="244" t="s">
        <v>85</v>
      </c>
      <c r="AY141" s="13" t="s">
        <v>148</v>
      </c>
      <c r="BE141" s="245">
        <f>IF(N141="základní",J141,0)</f>
        <v>0</v>
      </c>
      <c r="BF141" s="245">
        <f>IF(N141="snížená",J141,0)</f>
        <v>0</v>
      </c>
      <c r="BG141" s="245">
        <f>IF(N141="zákl. přenesená",J141,0)</f>
        <v>0</v>
      </c>
      <c r="BH141" s="245">
        <f>IF(N141="sníž. přenesená",J141,0)</f>
        <v>0</v>
      </c>
      <c r="BI141" s="245">
        <f>IF(N141="nulová",J141,0)</f>
        <v>0</v>
      </c>
      <c r="BJ141" s="13" t="s">
        <v>85</v>
      </c>
      <c r="BK141" s="245">
        <f>ROUND(I141*H141,2)</f>
        <v>0</v>
      </c>
      <c r="BL141" s="13" t="s">
        <v>147</v>
      </c>
      <c r="BM141" s="244" t="s">
        <v>196</v>
      </c>
    </row>
    <row r="142" s="2" customFormat="1" ht="44.25" customHeight="1">
      <c r="A142" s="34"/>
      <c r="B142" s="35"/>
      <c r="C142" s="232" t="s">
        <v>197</v>
      </c>
      <c r="D142" s="232" t="s">
        <v>149</v>
      </c>
      <c r="E142" s="233" t="s">
        <v>640</v>
      </c>
      <c r="F142" s="234" t="s">
        <v>641</v>
      </c>
      <c r="G142" s="235" t="s">
        <v>160</v>
      </c>
      <c r="H142" s="236">
        <v>1</v>
      </c>
      <c r="I142" s="237"/>
      <c r="J142" s="238">
        <f>ROUND(I142*H142,2)</f>
        <v>0</v>
      </c>
      <c r="K142" s="239"/>
      <c r="L142" s="40"/>
      <c r="M142" s="240" t="s">
        <v>1</v>
      </c>
      <c r="N142" s="241" t="s">
        <v>43</v>
      </c>
      <c r="O142" s="87"/>
      <c r="P142" s="242">
        <f>O142*H142</f>
        <v>0</v>
      </c>
      <c r="Q142" s="242">
        <v>0</v>
      </c>
      <c r="R142" s="242">
        <f>Q142*H142</f>
        <v>0</v>
      </c>
      <c r="S142" s="242">
        <v>0</v>
      </c>
      <c r="T142" s="243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44" t="s">
        <v>147</v>
      </c>
      <c r="AT142" s="244" t="s">
        <v>149</v>
      </c>
      <c r="AU142" s="244" t="s">
        <v>85</v>
      </c>
      <c r="AY142" s="13" t="s">
        <v>148</v>
      </c>
      <c r="BE142" s="245">
        <f>IF(N142="základní",J142,0)</f>
        <v>0</v>
      </c>
      <c r="BF142" s="245">
        <f>IF(N142="snížená",J142,0)</f>
        <v>0</v>
      </c>
      <c r="BG142" s="245">
        <f>IF(N142="zákl. přenesená",J142,0)</f>
        <v>0</v>
      </c>
      <c r="BH142" s="245">
        <f>IF(N142="sníž. přenesená",J142,0)</f>
        <v>0</v>
      </c>
      <c r="BI142" s="245">
        <f>IF(N142="nulová",J142,0)</f>
        <v>0</v>
      </c>
      <c r="BJ142" s="13" t="s">
        <v>85</v>
      </c>
      <c r="BK142" s="245">
        <f>ROUND(I142*H142,2)</f>
        <v>0</v>
      </c>
      <c r="BL142" s="13" t="s">
        <v>147</v>
      </c>
      <c r="BM142" s="244" t="s">
        <v>200</v>
      </c>
    </row>
    <row r="143" s="2" customFormat="1" ht="44.25" customHeight="1">
      <c r="A143" s="34"/>
      <c r="B143" s="35"/>
      <c r="C143" s="232" t="s">
        <v>178</v>
      </c>
      <c r="D143" s="232" t="s">
        <v>149</v>
      </c>
      <c r="E143" s="233" t="s">
        <v>642</v>
      </c>
      <c r="F143" s="234" t="s">
        <v>643</v>
      </c>
      <c r="G143" s="235" t="s">
        <v>160</v>
      </c>
      <c r="H143" s="236">
        <v>1</v>
      </c>
      <c r="I143" s="237"/>
      <c r="J143" s="238">
        <f>ROUND(I143*H143,2)</f>
        <v>0</v>
      </c>
      <c r="K143" s="239"/>
      <c r="L143" s="40"/>
      <c r="M143" s="240" t="s">
        <v>1</v>
      </c>
      <c r="N143" s="241" t="s">
        <v>43</v>
      </c>
      <c r="O143" s="87"/>
      <c r="P143" s="242">
        <f>O143*H143</f>
        <v>0</v>
      </c>
      <c r="Q143" s="242">
        <v>0</v>
      </c>
      <c r="R143" s="242">
        <f>Q143*H143</f>
        <v>0</v>
      </c>
      <c r="S143" s="242">
        <v>0</v>
      </c>
      <c r="T143" s="243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44" t="s">
        <v>147</v>
      </c>
      <c r="AT143" s="244" t="s">
        <v>149</v>
      </c>
      <c r="AU143" s="244" t="s">
        <v>85</v>
      </c>
      <c r="AY143" s="13" t="s">
        <v>148</v>
      </c>
      <c r="BE143" s="245">
        <f>IF(N143="základní",J143,0)</f>
        <v>0</v>
      </c>
      <c r="BF143" s="245">
        <f>IF(N143="snížená",J143,0)</f>
        <v>0</v>
      </c>
      <c r="BG143" s="245">
        <f>IF(N143="zákl. přenesená",J143,0)</f>
        <v>0</v>
      </c>
      <c r="BH143" s="245">
        <f>IF(N143="sníž. přenesená",J143,0)</f>
        <v>0</v>
      </c>
      <c r="BI143" s="245">
        <f>IF(N143="nulová",J143,0)</f>
        <v>0</v>
      </c>
      <c r="BJ143" s="13" t="s">
        <v>85</v>
      </c>
      <c r="BK143" s="245">
        <f>ROUND(I143*H143,2)</f>
        <v>0</v>
      </c>
      <c r="BL143" s="13" t="s">
        <v>147</v>
      </c>
      <c r="BM143" s="244" t="s">
        <v>201</v>
      </c>
    </row>
    <row r="144" s="2" customFormat="1" ht="44.25" customHeight="1">
      <c r="A144" s="34"/>
      <c r="B144" s="35"/>
      <c r="C144" s="232" t="s">
        <v>202</v>
      </c>
      <c r="D144" s="232" t="s">
        <v>149</v>
      </c>
      <c r="E144" s="233" t="s">
        <v>644</v>
      </c>
      <c r="F144" s="234" t="s">
        <v>645</v>
      </c>
      <c r="G144" s="235" t="s">
        <v>160</v>
      </c>
      <c r="H144" s="236">
        <v>1</v>
      </c>
      <c r="I144" s="237"/>
      <c r="J144" s="238">
        <f>ROUND(I144*H144,2)</f>
        <v>0</v>
      </c>
      <c r="K144" s="239"/>
      <c r="L144" s="40"/>
      <c r="M144" s="240" t="s">
        <v>1</v>
      </c>
      <c r="N144" s="241" t="s">
        <v>43</v>
      </c>
      <c r="O144" s="87"/>
      <c r="P144" s="242">
        <f>O144*H144</f>
        <v>0</v>
      </c>
      <c r="Q144" s="242">
        <v>0</v>
      </c>
      <c r="R144" s="242">
        <f>Q144*H144</f>
        <v>0</v>
      </c>
      <c r="S144" s="242">
        <v>0</v>
      </c>
      <c r="T144" s="243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44" t="s">
        <v>147</v>
      </c>
      <c r="AT144" s="244" t="s">
        <v>149</v>
      </c>
      <c r="AU144" s="244" t="s">
        <v>85</v>
      </c>
      <c r="AY144" s="13" t="s">
        <v>148</v>
      </c>
      <c r="BE144" s="245">
        <f>IF(N144="základní",J144,0)</f>
        <v>0</v>
      </c>
      <c r="BF144" s="245">
        <f>IF(N144="snížená",J144,0)</f>
        <v>0</v>
      </c>
      <c r="BG144" s="245">
        <f>IF(N144="zákl. přenesená",J144,0)</f>
        <v>0</v>
      </c>
      <c r="BH144" s="245">
        <f>IF(N144="sníž. přenesená",J144,0)</f>
        <v>0</v>
      </c>
      <c r="BI144" s="245">
        <f>IF(N144="nulová",J144,0)</f>
        <v>0</v>
      </c>
      <c r="BJ144" s="13" t="s">
        <v>85</v>
      </c>
      <c r="BK144" s="245">
        <f>ROUND(I144*H144,2)</f>
        <v>0</v>
      </c>
      <c r="BL144" s="13" t="s">
        <v>147</v>
      </c>
      <c r="BM144" s="244" t="s">
        <v>203</v>
      </c>
    </row>
    <row r="145" s="2" customFormat="1" ht="55.5" customHeight="1">
      <c r="A145" s="34"/>
      <c r="B145" s="35"/>
      <c r="C145" s="232" t="s">
        <v>182</v>
      </c>
      <c r="D145" s="232" t="s">
        <v>149</v>
      </c>
      <c r="E145" s="233" t="s">
        <v>646</v>
      </c>
      <c r="F145" s="234" t="s">
        <v>647</v>
      </c>
      <c r="G145" s="235" t="s">
        <v>160</v>
      </c>
      <c r="H145" s="236">
        <v>2</v>
      </c>
      <c r="I145" s="237"/>
      <c r="J145" s="238">
        <f>ROUND(I145*H145,2)</f>
        <v>0</v>
      </c>
      <c r="K145" s="239"/>
      <c r="L145" s="40"/>
      <c r="M145" s="240" t="s">
        <v>1</v>
      </c>
      <c r="N145" s="241" t="s">
        <v>43</v>
      </c>
      <c r="O145" s="87"/>
      <c r="P145" s="242">
        <f>O145*H145</f>
        <v>0</v>
      </c>
      <c r="Q145" s="242">
        <v>0</v>
      </c>
      <c r="R145" s="242">
        <f>Q145*H145</f>
        <v>0</v>
      </c>
      <c r="S145" s="242">
        <v>0</v>
      </c>
      <c r="T145" s="243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44" t="s">
        <v>147</v>
      </c>
      <c r="AT145" s="244" t="s">
        <v>149</v>
      </c>
      <c r="AU145" s="244" t="s">
        <v>85</v>
      </c>
      <c r="AY145" s="13" t="s">
        <v>148</v>
      </c>
      <c r="BE145" s="245">
        <f>IF(N145="základní",J145,0)</f>
        <v>0</v>
      </c>
      <c r="BF145" s="245">
        <f>IF(N145="snížená",J145,0)</f>
        <v>0</v>
      </c>
      <c r="BG145" s="245">
        <f>IF(N145="zákl. přenesená",J145,0)</f>
        <v>0</v>
      </c>
      <c r="BH145" s="245">
        <f>IF(N145="sníž. přenesená",J145,0)</f>
        <v>0</v>
      </c>
      <c r="BI145" s="245">
        <f>IF(N145="nulová",J145,0)</f>
        <v>0</v>
      </c>
      <c r="BJ145" s="13" t="s">
        <v>85</v>
      </c>
      <c r="BK145" s="245">
        <f>ROUND(I145*H145,2)</f>
        <v>0</v>
      </c>
      <c r="BL145" s="13" t="s">
        <v>147</v>
      </c>
      <c r="BM145" s="244" t="s">
        <v>204</v>
      </c>
    </row>
    <row r="146" s="2" customFormat="1" ht="55.5" customHeight="1">
      <c r="A146" s="34"/>
      <c r="B146" s="35"/>
      <c r="C146" s="232" t="s">
        <v>7</v>
      </c>
      <c r="D146" s="232" t="s">
        <v>149</v>
      </c>
      <c r="E146" s="233" t="s">
        <v>648</v>
      </c>
      <c r="F146" s="234" t="s">
        <v>649</v>
      </c>
      <c r="G146" s="235" t="s">
        <v>160</v>
      </c>
      <c r="H146" s="236">
        <v>3</v>
      </c>
      <c r="I146" s="237"/>
      <c r="J146" s="238">
        <f>ROUND(I146*H146,2)</f>
        <v>0</v>
      </c>
      <c r="K146" s="239"/>
      <c r="L146" s="40"/>
      <c r="M146" s="250" t="s">
        <v>1</v>
      </c>
      <c r="N146" s="251" t="s">
        <v>43</v>
      </c>
      <c r="O146" s="252"/>
      <c r="P146" s="253">
        <f>O146*H146</f>
        <v>0</v>
      </c>
      <c r="Q146" s="253">
        <v>0</v>
      </c>
      <c r="R146" s="253">
        <f>Q146*H146</f>
        <v>0</v>
      </c>
      <c r="S146" s="253">
        <v>0</v>
      </c>
      <c r="T146" s="254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44" t="s">
        <v>147</v>
      </c>
      <c r="AT146" s="244" t="s">
        <v>149</v>
      </c>
      <c r="AU146" s="244" t="s">
        <v>85</v>
      </c>
      <c r="AY146" s="13" t="s">
        <v>148</v>
      </c>
      <c r="BE146" s="245">
        <f>IF(N146="základní",J146,0)</f>
        <v>0</v>
      </c>
      <c r="BF146" s="245">
        <f>IF(N146="snížená",J146,0)</f>
        <v>0</v>
      </c>
      <c r="BG146" s="245">
        <f>IF(N146="zákl. přenesená",J146,0)</f>
        <v>0</v>
      </c>
      <c r="BH146" s="245">
        <f>IF(N146="sníž. přenesená",J146,0)</f>
        <v>0</v>
      </c>
      <c r="BI146" s="245">
        <f>IF(N146="nulová",J146,0)</f>
        <v>0</v>
      </c>
      <c r="BJ146" s="13" t="s">
        <v>85</v>
      </c>
      <c r="BK146" s="245">
        <f>ROUND(I146*H146,2)</f>
        <v>0</v>
      </c>
      <c r="BL146" s="13" t="s">
        <v>147</v>
      </c>
      <c r="BM146" s="244" t="s">
        <v>207</v>
      </c>
    </row>
    <row r="147" s="2" customFormat="1" ht="6.96" customHeight="1">
      <c r="A147" s="34"/>
      <c r="B147" s="62"/>
      <c r="C147" s="63"/>
      <c r="D147" s="63"/>
      <c r="E147" s="63"/>
      <c r="F147" s="63"/>
      <c r="G147" s="63"/>
      <c r="H147" s="63"/>
      <c r="I147" s="188"/>
      <c r="J147" s="63"/>
      <c r="K147" s="63"/>
      <c r="L147" s="40"/>
      <c r="M147" s="34"/>
      <c r="O147" s="34"/>
      <c r="P147" s="34"/>
      <c r="Q147" s="34"/>
      <c r="R147" s="34"/>
      <c r="S147" s="34"/>
      <c r="T147" s="34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</row>
  </sheetData>
  <sheetProtection sheet="1" autoFilter="0" formatColumns="0" formatRows="0" objects="1" scenarios="1" spinCount="100000" saltValue="VUnhhDms/Dji7lSKnRJ9gJHWX7y4U5FtMSa8+U21ZdQ4+1+ZRvUvzZluCTTYWMWeyRDyulWGjGkQbeQa3LlofA==" hashValue="uMscE2gpAAwAU1X0+dVFnNx1JrDrJPitBD3ShnHRixFFpASYop+/iHEY7qJ1ME6ufJfCouDCmdHNw0hkJRkwKw==" algorithmName="SHA-512" password="C1E4"/>
  <autoFilter ref="C121:K14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2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119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5"/>
      <c r="J3" s="144"/>
      <c r="K3" s="144"/>
      <c r="L3" s="16"/>
      <c r="AT3" s="13" t="s">
        <v>87</v>
      </c>
    </row>
    <row r="4" s="1" customFormat="1" ht="24.96" customHeight="1">
      <c r="B4" s="16"/>
      <c r="D4" s="146" t="s">
        <v>120</v>
      </c>
      <c r="I4" s="142"/>
      <c r="L4" s="16"/>
      <c r="M4" s="147" t="s">
        <v>10</v>
      </c>
      <c r="AT4" s="13" t="s">
        <v>4</v>
      </c>
    </row>
    <row r="5" s="1" customFormat="1" ht="6.96" customHeight="1">
      <c r="B5" s="16"/>
      <c r="I5" s="142"/>
      <c r="L5" s="16"/>
    </row>
    <row r="6" s="1" customFormat="1" ht="12" customHeight="1">
      <c r="B6" s="16"/>
      <c r="D6" s="148" t="s">
        <v>16</v>
      </c>
      <c r="I6" s="142"/>
      <c r="L6" s="16"/>
    </row>
    <row r="7" s="1" customFormat="1" ht="16.5" customHeight="1">
      <c r="B7" s="16"/>
      <c r="E7" s="149" t="str">
        <f>'Rekapitulace zakázky'!K6</f>
        <v>Pravidelná kontrola plynových zařízení v obvodu OŘ Praha</v>
      </c>
      <c r="F7" s="148"/>
      <c r="G7" s="148"/>
      <c r="H7" s="148"/>
      <c r="I7" s="142"/>
      <c r="L7" s="16"/>
    </row>
    <row r="8" s="1" customFormat="1" ht="12" customHeight="1">
      <c r="B8" s="16"/>
      <c r="D8" s="148" t="s">
        <v>121</v>
      </c>
      <c r="I8" s="142"/>
      <c r="L8" s="16"/>
    </row>
    <row r="9" s="2" customFormat="1" ht="16.5" customHeight="1">
      <c r="A9" s="34"/>
      <c r="B9" s="40"/>
      <c r="C9" s="34"/>
      <c r="D9" s="34"/>
      <c r="E9" s="149" t="s">
        <v>650</v>
      </c>
      <c r="F9" s="34"/>
      <c r="G9" s="34"/>
      <c r="H9" s="34"/>
      <c r="I9" s="150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8" t="s">
        <v>123</v>
      </c>
      <c r="E10" s="34"/>
      <c r="F10" s="34"/>
      <c r="G10" s="34"/>
      <c r="H10" s="34"/>
      <c r="I10" s="150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51" t="s">
        <v>651</v>
      </c>
      <c r="F11" s="34"/>
      <c r="G11" s="34"/>
      <c r="H11" s="34"/>
      <c r="I11" s="150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150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8" t="s">
        <v>18</v>
      </c>
      <c r="E13" s="34"/>
      <c r="F13" s="137" t="s">
        <v>1</v>
      </c>
      <c r="G13" s="34"/>
      <c r="H13" s="34"/>
      <c r="I13" s="152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8" t="s">
        <v>20</v>
      </c>
      <c r="E14" s="34"/>
      <c r="F14" s="137" t="s">
        <v>118</v>
      </c>
      <c r="G14" s="34"/>
      <c r="H14" s="34"/>
      <c r="I14" s="152" t="s">
        <v>22</v>
      </c>
      <c r="J14" s="153" t="str">
        <f>'Rekapitulace zakázky'!AN8</f>
        <v>1. 6. 2020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150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8" t="s">
        <v>24</v>
      </c>
      <c r="E16" s="34"/>
      <c r="F16" s="34"/>
      <c r="G16" s="34"/>
      <c r="H16" s="34"/>
      <c r="I16" s="152" t="s">
        <v>25</v>
      </c>
      <c r="J16" s="137" t="str">
        <f>IF('Rekapitulace zakázky'!AN10="","",'Rekapitulace zakázky'!AN10)</f>
        <v>70994234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tr">
        <f>IF('Rekapitulace zakázky'!E11="","",'Rekapitulace zakázky'!E11)</f>
        <v>Správa železnic, státní organizace</v>
      </c>
      <c r="F17" s="34"/>
      <c r="G17" s="34"/>
      <c r="H17" s="34"/>
      <c r="I17" s="152" t="s">
        <v>28</v>
      </c>
      <c r="J17" s="137" t="str">
        <f>IF('Rekapitulace zakázky'!AN11="","",'Rekapitulace zakázky'!AN11)</f>
        <v>CZ70994234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150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8" t="s">
        <v>30</v>
      </c>
      <c r="E19" s="34"/>
      <c r="F19" s="34"/>
      <c r="G19" s="34"/>
      <c r="H19" s="34"/>
      <c r="I19" s="152" t="s">
        <v>25</v>
      </c>
      <c r="J19" s="29" t="str">
        <f>'Rekapitulace zakázky'!AN13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zakázky'!E14</f>
        <v>Vyplň údaj</v>
      </c>
      <c r="F20" s="137"/>
      <c r="G20" s="137"/>
      <c r="H20" s="137"/>
      <c r="I20" s="152" t="s">
        <v>28</v>
      </c>
      <c r="J20" s="29" t="str">
        <f>'Rekapitulace zakázky'!AN14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150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8" t="s">
        <v>32</v>
      </c>
      <c r="E22" s="34"/>
      <c r="F22" s="34"/>
      <c r="G22" s="34"/>
      <c r="H22" s="34"/>
      <c r="I22" s="152" t="s">
        <v>25</v>
      </c>
      <c r="J22" s="137" t="str">
        <f>IF('Rekapitulace zakázky'!AN16="","",'Rekapitulace zakázky'!AN16)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zakázky'!E17="","",'Rekapitulace zakázky'!E17)</f>
        <v xml:space="preserve"> </v>
      </c>
      <c r="F23" s="34"/>
      <c r="G23" s="34"/>
      <c r="H23" s="34"/>
      <c r="I23" s="152" t="s">
        <v>28</v>
      </c>
      <c r="J23" s="137" t="str">
        <f>IF('Rekapitulace zakázky'!AN17="","",'Rekapitulace zakázky'!AN17)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150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8" t="s">
        <v>35</v>
      </c>
      <c r="E25" s="34"/>
      <c r="F25" s="34"/>
      <c r="G25" s="34"/>
      <c r="H25" s="34"/>
      <c r="I25" s="152" t="s">
        <v>25</v>
      </c>
      <c r="J25" s="137" t="str">
        <f>IF('Rekapitulace zakázky'!AN19="","",'Rekapitulace zakázky'!AN19)</f>
        <v/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tr">
        <f>IF('Rekapitulace zakázky'!E20="","",'Rekapitulace zakázky'!E20)</f>
        <v>L. Ulrich, DiS</v>
      </c>
      <c r="F26" s="34"/>
      <c r="G26" s="34"/>
      <c r="H26" s="34"/>
      <c r="I26" s="152" t="s">
        <v>28</v>
      </c>
      <c r="J26" s="137" t="str">
        <f>IF('Rekapitulace zakázky'!AN20="","",'Rekapitulace zakázky'!AN20)</f>
        <v/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150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8" t="s">
        <v>37</v>
      </c>
      <c r="E28" s="34"/>
      <c r="F28" s="34"/>
      <c r="G28" s="34"/>
      <c r="H28" s="34"/>
      <c r="I28" s="150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7"/>
      <c r="J29" s="154"/>
      <c r="K29" s="154"/>
      <c r="L29" s="158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150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9"/>
      <c r="E31" s="159"/>
      <c r="F31" s="159"/>
      <c r="G31" s="159"/>
      <c r="H31" s="159"/>
      <c r="I31" s="160"/>
      <c r="J31" s="159"/>
      <c r="K31" s="159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61" t="s">
        <v>38</v>
      </c>
      <c r="E32" s="34"/>
      <c r="F32" s="34"/>
      <c r="G32" s="34"/>
      <c r="H32" s="34"/>
      <c r="I32" s="150"/>
      <c r="J32" s="162">
        <f>ROUND(J122,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9"/>
      <c r="E33" s="159"/>
      <c r="F33" s="159"/>
      <c r="G33" s="159"/>
      <c r="H33" s="159"/>
      <c r="I33" s="160"/>
      <c r="J33" s="159"/>
      <c r="K33" s="159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63" t="s">
        <v>40</v>
      </c>
      <c r="G34" s="34"/>
      <c r="H34" s="34"/>
      <c r="I34" s="164" t="s">
        <v>39</v>
      </c>
      <c r="J34" s="163" t="s">
        <v>41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65" t="s">
        <v>42</v>
      </c>
      <c r="E35" s="148" t="s">
        <v>43</v>
      </c>
      <c r="F35" s="166">
        <f>ROUND((SUM(BE122:BE190)),  2)</f>
        <v>0</v>
      </c>
      <c r="G35" s="34"/>
      <c r="H35" s="34"/>
      <c r="I35" s="167">
        <v>0.20999999999999999</v>
      </c>
      <c r="J35" s="166">
        <f>ROUND(((SUM(BE122:BE190))*I35),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8" t="s">
        <v>44</v>
      </c>
      <c r="F36" s="166">
        <f>ROUND((SUM(BF122:BF190)),  2)</f>
        <v>0</v>
      </c>
      <c r="G36" s="34"/>
      <c r="H36" s="34"/>
      <c r="I36" s="167">
        <v>0.14999999999999999</v>
      </c>
      <c r="J36" s="166">
        <f>ROUND(((SUM(BF122:BF190))*I36),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8" t="s">
        <v>45</v>
      </c>
      <c r="F37" s="166">
        <f>ROUND((SUM(BG122:BG190)),  2)</f>
        <v>0</v>
      </c>
      <c r="G37" s="34"/>
      <c r="H37" s="34"/>
      <c r="I37" s="167">
        <v>0.20999999999999999</v>
      </c>
      <c r="J37" s="166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8" t="s">
        <v>46</v>
      </c>
      <c r="F38" s="166">
        <f>ROUND((SUM(BH122:BH190)),  2)</f>
        <v>0</v>
      </c>
      <c r="G38" s="34"/>
      <c r="H38" s="34"/>
      <c r="I38" s="167">
        <v>0.14999999999999999</v>
      </c>
      <c r="J38" s="166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8" t="s">
        <v>47</v>
      </c>
      <c r="F39" s="166">
        <f>ROUND((SUM(BI122:BI190)),  2)</f>
        <v>0</v>
      </c>
      <c r="G39" s="34"/>
      <c r="H39" s="34"/>
      <c r="I39" s="167">
        <v>0</v>
      </c>
      <c r="J39" s="166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150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8"/>
      <c r="D41" s="169" t="s">
        <v>48</v>
      </c>
      <c r="E41" s="170"/>
      <c r="F41" s="170"/>
      <c r="G41" s="171" t="s">
        <v>49</v>
      </c>
      <c r="H41" s="172" t="s">
        <v>50</v>
      </c>
      <c r="I41" s="173"/>
      <c r="J41" s="174">
        <f>SUM(J32:J39)</f>
        <v>0</v>
      </c>
      <c r="K41" s="175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150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I43" s="142"/>
      <c r="L43" s="16"/>
    </row>
    <row r="44" s="1" customFormat="1" ht="14.4" customHeight="1">
      <c r="B44" s="16"/>
      <c r="I44" s="142"/>
      <c r="L44" s="16"/>
    </row>
    <row r="45" s="1" customFormat="1" ht="14.4" customHeight="1">
      <c r="B45" s="16"/>
      <c r="I45" s="142"/>
      <c r="L45" s="16"/>
    </row>
    <row r="46" s="1" customFormat="1" ht="14.4" customHeight="1">
      <c r="B46" s="16"/>
      <c r="I46" s="142"/>
      <c r="L46" s="16"/>
    </row>
    <row r="47" s="1" customFormat="1" ht="14.4" customHeight="1">
      <c r="B47" s="16"/>
      <c r="I47" s="142"/>
      <c r="L47" s="16"/>
    </row>
    <row r="48" s="1" customFormat="1" ht="14.4" customHeight="1">
      <c r="B48" s="16"/>
      <c r="I48" s="142"/>
      <c r="L48" s="16"/>
    </row>
    <row r="49" s="1" customFormat="1" ht="14.4" customHeight="1">
      <c r="B49" s="16"/>
      <c r="I49" s="142"/>
      <c r="L49" s="16"/>
    </row>
    <row r="50" s="2" customFormat="1" ht="14.4" customHeight="1">
      <c r="B50" s="59"/>
      <c r="D50" s="176" t="s">
        <v>51</v>
      </c>
      <c r="E50" s="177"/>
      <c r="F50" s="177"/>
      <c r="G50" s="176" t="s">
        <v>52</v>
      </c>
      <c r="H50" s="177"/>
      <c r="I50" s="178"/>
      <c r="J50" s="177"/>
      <c r="K50" s="177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9" t="s">
        <v>53</v>
      </c>
      <c r="E61" s="180"/>
      <c r="F61" s="181" t="s">
        <v>54</v>
      </c>
      <c r="G61" s="179" t="s">
        <v>53</v>
      </c>
      <c r="H61" s="180"/>
      <c r="I61" s="182"/>
      <c r="J61" s="183" t="s">
        <v>54</v>
      </c>
      <c r="K61" s="180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76" t="s">
        <v>55</v>
      </c>
      <c r="E65" s="184"/>
      <c r="F65" s="184"/>
      <c r="G65" s="176" t="s">
        <v>56</v>
      </c>
      <c r="H65" s="184"/>
      <c r="I65" s="185"/>
      <c r="J65" s="184"/>
      <c r="K65" s="18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9" t="s">
        <v>53</v>
      </c>
      <c r="E76" s="180"/>
      <c r="F76" s="181" t="s">
        <v>54</v>
      </c>
      <c r="G76" s="179" t="s">
        <v>53</v>
      </c>
      <c r="H76" s="180"/>
      <c r="I76" s="182"/>
      <c r="J76" s="183" t="s">
        <v>54</v>
      </c>
      <c r="K76" s="180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86"/>
      <c r="C77" s="187"/>
      <c r="D77" s="187"/>
      <c r="E77" s="187"/>
      <c r="F77" s="187"/>
      <c r="G77" s="187"/>
      <c r="H77" s="187"/>
      <c r="I77" s="188"/>
      <c r="J77" s="187"/>
      <c r="K77" s="187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89"/>
      <c r="C81" s="190"/>
      <c r="D81" s="190"/>
      <c r="E81" s="190"/>
      <c r="F81" s="190"/>
      <c r="G81" s="190"/>
      <c r="H81" s="190"/>
      <c r="I81" s="191"/>
      <c r="J81" s="190"/>
      <c r="K81" s="190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125</v>
      </c>
      <c r="D82" s="36"/>
      <c r="E82" s="36"/>
      <c r="F82" s="36"/>
      <c r="G82" s="36"/>
      <c r="H82" s="36"/>
      <c r="I82" s="150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150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150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92" t="str">
        <f>E7</f>
        <v>Pravidelná kontrola plynových zařízení v obvodu OŘ Praha</v>
      </c>
      <c r="F85" s="28"/>
      <c r="G85" s="28"/>
      <c r="H85" s="28"/>
      <c r="I85" s="150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121</v>
      </c>
      <c r="D86" s="18"/>
      <c r="E86" s="18"/>
      <c r="F86" s="18"/>
      <c r="G86" s="18"/>
      <c r="H86" s="18"/>
      <c r="I86" s="142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92" t="s">
        <v>650</v>
      </c>
      <c r="F87" s="36"/>
      <c r="G87" s="36"/>
      <c r="H87" s="36"/>
      <c r="I87" s="150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123</v>
      </c>
      <c r="D88" s="36"/>
      <c r="E88" s="36"/>
      <c r="F88" s="36"/>
      <c r="G88" s="36"/>
      <c r="H88" s="36"/>
      <c r="I88" s="150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003.1 - Praha</v>
      </c>
      <c r="F89" s="36"/>
      <c r="G89" s="36"/>
      <c r="H89" s="36"/>
      <c r="I89" s="150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150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Praha</v>
      </c>
      <c r="G91" s="36"/>
      <c r="H91" s="36"/>
      <c r="I91" s="152" t="s">
        <v>22</v>
      </c>
      <c r="J91" s="75" t="str">
        <f>IF(J14="","",J14)</f>
        <v>1. 6. 2020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150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>Správa železnic, státní organizace</v>
      </c>
      <c r="G93" s="36"/>
      <c r="H93" s="36"/>
      <c r="I93" s="152" t="s">
        <v>32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30</v>
      </c>
      <c r="D94" s="36"/>
      <c r="E94" s="36"/>
      <c r="F94" s="23" t="str">
        <f>IF(E20="","",E20)</f>
        <v>Vyplň údaj</v>
      </c>
      <c r="G94" s="36"/>
      <c r="H94" s="36"/>
      <c r="I94" s="152" t="s">
        <v>35</v>
      </c>
      <c r="J94" s="32" t="str">
        <f>E26</f>
        <v>L. Ulrich, DiS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150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93" t="s">
        <v>126</v>
      </c>
      <c r="D96" s="194"/>
      <c r="E96" s="194"/>
      <c r="F96" s="194"/>
      <c r="G96" s="194"/>
      <c r="H96" s="194"/>
      <c r="I96" s="195"/>
      <c r="J96" s="196" t="s">
        <v>127</v>
      </c>
      <c r="K96" s="194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150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97" t="s">
        <v>128</v>
      </c>
      <c r="D98" s="36"/>
      <c r="E98" s="36"/>
      <c r="F98" s="36"/>
      <c r="G98" s="36"/>
      <c r="H98" s="36"/>
      <c r="I98" s="150"/>
      <c r="J98" s="106">
        <f>J122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129</v>
      </c>
    </row>
    <row r="99" s="9" customFormat="1" ht="24.96" customHeight="1">
      <c r="A99" s="9"/>
      <c r="B99" s="198"/>
      <c r="C99" s="199"/>
      <c r="D99" s="200" t="s">
        <v>130</v>
      </c>
      <c r="E99" s="201"/>
      <c r="F99" s="201"/>
      <c r="G99" s="201"/>
      <c r="H99" s="201"/>
      <c r="I99" s="202"/>
      <c r="J99" s="203">
        <f>J123</f>
        <v>0</v>
      </c>
      <c r="K99" s="199"/>
      <c r="L99" s="20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98"/>
      <c r="C100" s="199"/>
      <c r="D100" s="200" t="s">
        <v>131</v>
      </c>
      <c r="E100" s="201"/>
      <c r="F100" s="201"/>
      <c r="G100" s="201"/>
      <c r="H100" s="201"/>
      <c r="I100" s="202"/>
      <c r="J100" s="203">
        <f>J126</f>
        <v>0</v>
      </c>
      <c r="K100" s="199"/>
      <c r="L100" s="20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4"/>
      <c r="B101" s="35"/>
      <c r="C101" s="36"/>
      <c r="D101" s="36"/>
      <c r="E101" s="36"/>
      <c r="F101" s="36"/>
      <c r="G101" s="36"/>
      <c r="H101" s="36"/>
      <c r="I101" s="150"/>
      <c r="J101" s="36"/>
      <c r="K101" s="36"/>
      <c r="L101" s="59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="2" customFormat="1" ht="6.96" customHeight="1">
      <c r="A102" s="34"/>
      <c r="B102" s="62"/>
      <c r="C102" s="63"/>
      <c r="D102" s="63"/>
      <c r="E102" s="63"/>
      <c r="F102" s="63"/>
      <c r="G102" s="63"/>
      <c r="H102" s="63"/>
      <c r="I102" s="188"/>
      <c r="J102" s="63"/>
      <c r="K102" s="63"/>
      <c r="L102" s="59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="2" customFormat="1" ht="6.96" customHeight="1">
      <c r="A106" s="34"/>
      <c r="B106" s="64"/>
      <c r="C106" s="65"/>
      <c r="D106" s="65"/>
      <c r="E106" s="65"/>
      <c r="F106" s="65"/>
      <c r="G106" s="65"/>
      <c r="H106" s="65"/>
      <c r="I106" s="191"/>
      <c r="J106" s="65"/>
      <c r="K106" s="65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24.96" customHeight="1">
      <c r="A107" s="34"/>
      <c r="B107" s="35"/>
      <c r="C107" s="19" t="s">
        <v>132</v>
      </c>
      <c r="D107" s="36"/>
      <c r="E107" s="36"/>
      <c r="F107" s="36"/>
      <c r="G107" s="36"/>
      <c r="H107" s="36"/>
      <c r="I107" s="150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6.96" customHeight="1">
      <c r="A108" s="34"/>
      <c r="B108" s="35"/>
      <c r="C108" s="36"/>
      <c r="D108" s="36"/>
      <c r="E108" s="36"/>
      <c r="F108" s="36"/>
      <c r="G108" s="36"/>
      <c r="H108" s="36"/>
      <c r="I108" s="150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16</v>
      </c>
      <c r="D109" s="36"/>
      <c r="E109" s="36"/>
      <c r="F109" s="36"/>
      <c r="G109" s="36"/>
      <c r="H109" s="36"/>
      <c r="I109" s="150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6.5" customHeight="1">
      <c r="A110" s="34"/>
      <c r="B110" s="35"/>
      <c r="C110" s="36"/>
      <c r="D110" s="36"/>
      <c r="E110" s="192" t="str">
        <f>E7</f>
        <v>Pravidelná kontrola plynových zařízení v obvodu OŘ Praha</v>
      </c>
      <c r="F110" s="28"/>
      <c r="G110" s="28"/>
      <c r="H110" s="28"/>
      <c r="I110" s="150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1" customFormat="1" ht="12" customHeight="1">
      <c r="B111" s="17"/>
      <c r="C111" s="28" t="s">
        <v>121</v>
      </c>
      <c r="D111" s="18"/>
      <c r="E111" s="18"/>
      <c r="F111" s="18"/>
      <c r="G111" s="18"/>
      <c r="H111" s="18"/>
      <c r="I111" s="142"/>
      <c r="J111" s="18"/>
      <c r="K111" s="18"/>
      <c r="L111" s="16"/>
    </row>
    <row r="112" s="2" customFormat="1" ht="16.5" customHeight="1">
      <c r="A112" s="34"/>
      <c r="B112" s="35"/>
      <c r="C112" s="36"/>
      <c r="D112" s="36"/>
      <c r="E112" s="192" t="s">
        <v>650</v>
      </c>
      <c r="F112" s="36"/>
      <c r="G112" s="36"/>
      <c r="H112" s="36"/>
      <c r="I112" s="150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2" customHeight="1">
      <c r="A113" s="34"/>
      <c r="B113" s="35"/>
      <c r="C113" s="28" t="s">
        <v>123</v>
      </c>
      <c r="D113" s="36"/>
      <c r="E113" s="36"/>
      <c r="F113" s="36"/>
      <c r="G113" s="36"/>
      <c r="H113" s="36"/>
      <c r="I113" s="150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6.5" customHeight="1">
      <c r="A114" s="34"/>
      <c r="B114" s="35"/>
      <c r="C114" s="36"/>
      <c r="D114" s="36"/>
      <c r="E114" s="72" t="str">
        <f>E11</f>
        <v>003.1 - Praha</v>
      </c>
      <c r="F114" s="36"/>
      <c r="G114" s="36"/>
      <c r="H114" s="36"/>
      <c r="I114" s="150"/>
      <c r="J114" s="36"/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150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2" customHeight="1">
      <c r="A116" s="34"/>
      <c r="B116" s="35"/>
      <c r="C116" s="28" t="s">
        <v>20</v>
      </c>
      <c r="D116" s="36"/>
      <c r="E116" s="36"/>
      <c r="F116" s="23" t="str">
        <f>F14</f>
        <v>Praha</v>
      </c>
      <c r="G116" s="36"/>
      <c r="H116" s="36"/>
      <c r="I116" s="152" t="s">
        <v>22</v>
      </c>
      <c r="J116" s="75" t="str">
        <f>IF(J14="","",J14)</f>
        <v>1. 6. 2020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6.96" customHeight="1">
      <c r="A117" s="34"/>
      <c r="B117" s="35"/>
      <c r="C117" s="36"/>
      <c r="D117" s="36"/>
      <c r="E117" s="36"/>
      <c r="F117" s="36"/>
      <c r="G117" s="36"/>
      <c r="H117" s="36"/>
      <c r="I117" s="150"/>
      <c r="J117" s="36"/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5.15" customHeight="1">
      <c r="A118" s="34"/>
      <c r="B118" s="35"/>
      <c r="C118" s="28" t="s">
        <v>24</v>
      </c>
      <c r="D118" s="36"/>
      <c r="E118" s="36"/>
      <c r="F118" s="23" t="str">
        <f>E17</f>
        <v>Správa železnic, státní organizace</v>
      </c>
      <c r="G118" s="36"/>
      <c r="H118" s="36"/>
      <c r="I118" s="152" t="s">
        <v>32</v>
      </c>
      <c r="J118" s="32" t="str">
        <f>E23</f>
        <v xml:space="preserve"> </v>
      </c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5.15" customHeight="1">
      <c r="A119" s="34"/>
      <c r="B119" s="35"/>
      <c r="C119" s="28" t="s">
        <v>30</v>
      </c>
      <c r="D119" s="36"/>
      <c r="E119" s="36"/>
      <c r="F119" s="23" t="str">
        <f>IF(E20="","",E20)</f>
        <v>Vyplň údaj</v>
      </c>
      <c r="G119" s="36"/>
      <c r="H119" s="36"/>
      <c r="I119" s="152" t="s">
        <v>35</v>
      </c>
      <c r="J119" s="32" t="str">
        <f>E26</f>
        <v>L. Ulrich, DiS</v>
      </c>
      <c r="K119" s="36"/>
      <c r="L119" s="59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0.32" customHeight="1">
      <c r="A120" s="34"/>
      <c r="B120" s="35"/>
      <c r="C120" s="36"/>
      <c r="D120" s="36"/>
      <c r="E120" s="36"/>
      <c r="F120" s="36"/>
      <c r="G120" s="36"/>
      <c r="H120" s="36"/>
      <c r="I120" s="150"/>
      <c r="J120" s="36"/>
      <c r="K120" s="36"/>
      <c r="L120" s="59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10" customFormat="1" ht="29.28" customHeight="1">
      <c r="A121" s="205"/>
      <c r="B121" s="206"/>
      <c r="C121" s="207" t="s">
        <v>133</v>
      </c>
      <c r="D121" s="208" t="s">
        <v>63</v>
      </c>
      <c r="E121" s="208" t="s">
        <v>59</v>
      </c>
      <c r="F121" s="208" t="s">
        <v>60</v>
      </c>
      <c r="G121" s="208" t="s">
        <v>134</v>
      </c>
      <c r="H121" s="208" t="s">
        <v>135</v>
      </c>
      <c r="I121" s="209" t="s">
        <v>136</v>
      </c>
      <c r="J121" s="210" t="s">
        <v>127</v>
      </c>
      <c r="K121" s="211" t="s">
        <v>137</v>
      </c>
      <c r="L121" s="212"/>
      <c r="M121" s="96" t="s">
        <v>1</v>
      </c>
      <c r="N121" s="97" t="s">
        <v>42</v>
      </c>
      <c r="O121" s="97" t="s">
        <v>138</v>
      </c>
      <c r="P121" s="97" t="s">
        <v>139</v>
      </c>
      <c r="Q121" s="97" t="s">
        <v>140</v>
      </c>
      <c r="R121" s="97" t="s">
        <v>141</v>
      </c>
      <c r="S121" s="97" t="s">
        <v>142</v>
      </c>
      <c r="T121" s="98" t="s">
        <v>143</v>
      </c>
      <c r="U121" s="205"/>
      <c r="V121" s="205"/>
      <c r="W121" s="205"/>
      <c r="X121" s="205"/>
      <c r="Y121" s="205"/>
      <c r="Z121" s="205"/>
      <c r="AA121" s="205"/>
      <c r="AB121" s="205"/>
      <c r="AC121" s="205"/>
      <c r="AD121" s="205"/>
      <c r="AE121" s="205"/>
    </row>
    <row r="122" s="2" customFormat="1" ht="22.8" customHeight="1">
      <c r="A122" s="34"/>
      <c r="B122" s="35"/>
      <c r="C122" s="103" t="s">
        <v>144</v>
      </c>
      <c r="D122" s="36"/>
      <c r="E122" s="36"/>
      <c r="F122" s="36"/>
      <c r="G122" s="36"/>
      <c r="H122" s="36"/>
      <c r="I122" s="150"/>
      <c r="J122" s="213">
        <f>BK122</f>
        <v>0</v>
      </c>
      <c r="K122" s="36"/>
      <c r="L122" s="40"/>
      <c r="M122" s="99"/>
      <c r="N122" s="214"/>
      <c r="O122" s="100"/>
      <c r="P122" s="215">
        <f>P123+P126</f>
        <v>0</v>
      </c>
      <c r="Q122" s="100"/>
      <c r="R122" s="215">
        <f>R123+R126</f>
        <v>0</v>
      </c>
      <c r="S122" s="100"/>
      <c r="T122" s="216">
        <f>T123+T126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77</v>
      </c>
      <c r="AU122" s="13" t="s">
        <v>129</v>
      </c>
      <c r="BK122" s="217">
        <f>BK123+BK126</f>
        <v>0</v>
      </c>
    </row>
    <row r="123" s="11" customFormat="1" ht="25.92" customHeight="1">
      <c r="A123" s="11"/>
      <c r="B123" s="218"/>
      <c r="C123" s="219"/>
      <c r="D123" s="220" t="s">
        <v>77</v>
      </c>
      <c r="E123" s="221" t="s">
        <v>145</v>
      </c>
      <c r="F123" s="221" t="s">
        <v>146</v>
      </c>
      <c r="G123" s="219"/>
      <c r="H123" s="219"/>
      <c r="I123" s="222"/>
      <c r="J123" s="223">
        <f>BK123</f>
        <v>0</v>
      </c>
      <c r="K123" s="219"/>
      <c r="L123" s="224"/>
      <c r="M123" s="225"/>
      <c r="N123" s="226"/>
      <c r="O123" s="226"/>
      <c r="P123" s="227">
        <f>SUM(P124:P125)</f>
        <v>0</v>
      </c>
      <c r="Q123" s="226"/>
      <c r="R123" s="227">
        <f>SUM(R124:R125)</f>
        <v>0</v>
      </c>
      <c r="S123" s="226"/>
      <c r="T123" s="228">
        <f>SUM(T124:T125)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229" t="s">
        <v>147</v>
      </c>
      <c r="AT123" s="230" t="s">
        <v>77</v>
      </c>
      <c r="AU123" s="230" t="s">
        <v>78</v>
      </c>
      <c r="AY123" s="229" t="s">
        <v>148</v>
      </c>
      <c r="BK123" s="231">
        <f>SUM(BK124:BK125)</f>
        <v>0</v>
      </c>
    </row>
    <row r="124" s="2" customFormat="1" ht="16.5" customHeight="1">
      <c r="A124" s="34"/>
      <c r="B124" s="35"/>
      <c r="C124" s="232" t="s">
        <v>85</v>
      </c>
      <c r="D124" s="232" t="s">
        <v>149</v>
      </c>
      <c r="E124" s="233" t="s">
        <v>150</v>
      </c>
      <c r="F124" s="234" t="s">
        <v>146</v>
      </c>
      <c r="G124" s="235" t="s">
        <v>1</v>
      </c>
      <c r="H124" s="236">
        <v>0</v>
      </c>
      <c r="I124" s="237"/>
      <c r="J124" s="238">
        <f>ROUND(I124*H124,2)</f>
        <v>0</v>
      </c>
      <c r="K124" s="239"/>
      <c r="L124" s="40"/>
      <c r="M124" s="240" t="s">
        <v>1</v>
      </c>
      <c r="N124" s="241" t="s">
        <v>43</v>
      </c>
      <c r="O124" s="87"/>
      <c r="P124" s="242">
        <f>O124*H124</f>
        <v>0</v>
      </c>
      <c r="Q124" s="242">
        <v>0</v>
      </c>
      <c r="R124" s="242">
        <f>Q124*H124</f>
        <v>0</v>
      </c>
      <c r="S124" s="242">
        <v>0</v>
      </c>
      <c r="T124" s="243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44" t="s">
        <v>151</v>
      </c>
      <c r="AT124" s="244" t="s">
        <v>149</v>
      </c>
      <c r="AU124" s="244" t="s">
        <v>85</v>
      </c>
      <c r="AY124" s="13" t="s">
        <v>148</v>
      </c>
      <c r="BE124" s="245">
        <f>IF(N124="základní",J124,0)</f>
        <v>0</v>
      </c>
      <c r="BF124" s="245">
        <f>IF(N124="snížená",J124,0)</f>
        <v>0</v>
      </c>
      <c r="BG124" s="245">
        <f>IF(N124="zákl. přenesená",J124,0)</f>
        <v>0</v>
      </c>
      <c r="BH124" s="245">
        <f>IF(N124="sníž. přenesená",J124,0)</f>
        <v>0</v>
      </c>
      <c r="BI124" s="245">
        <f>IF(N124="nulová",J124,0)</f>
        <v>0</v>
      </c>
      <c r="BJ124" s="13" t="s">
        <v>85</v>
      </c>
      <c r="BK124" s="245">
        <f>ROUND(I124*H124,2)</f>
        <v>0</v>
      </c>
      <c r="BL124" s="13" t="s">
        <v>151</v>
      </c>
      <c r="BM124" s="244" t="s">
        <v>652</v>
      </c>
    </row>
    <row r="125" s="2" customFormat="1">
      <c r="A125" s="34"/>
      <c r="B125" s="35"/>
      <c r="C125" s="36"/>
      <c r="D125" s="246" t="s">
        <v>153</v>
      </c>
      <c r="E125" s="36"/>
      <c r="F125" s="247" t="s">
        <v>154</v>
      </c>
      <c r="G125" s="36"/>
      <c r="H125" s="36"/>
      <c r="I125" s="150"/>
      <c r="J125" s="36"/>
      <c r="K125" s="36"/>
      <c r="L125" s="40"/>
      <c r="M125" s="248"/>
      <c r="N125" s="249"/>
      <c r="O125" s="87"/>
      <c r="P125" s="87"/>
      <c r="Q125" s="87"/>
      <c r="R125" s="87"/>
      <c r="S125" s="87"/>
      <c r="T125" s="88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3" t="s">
        <v>153</v>
      </c>
      <c r="AU125" s="13" t="s">
        <v>85</v>
      </c>
    </row>
    <row r="126" s="11" customFormat="1" ht="25.92" customHeight="1">
      <c r="A126" s="11"/>
      <c r="B126" s="218"/>
      <c r="C126" s="219"/>
      <c r="D126" s="220" t="s">
        <v>77</v>
      </c>
      <c r="E126" s="221" t="s">
        <v>155</v>
      </c>
      <c r="F126" s="221" t="s">
        <v>156</v>
      </c>
      <c r="G126" s="219"/>
      <c r="H126" s="219"/>
      <c r="I126" s="222"/>
      <c r="J126" s="223">
        <f>BK126</f>
        <v>0</v>
      </c>
      <c r="K126" s="219"/>
      <c r="L126" s="224"/>
      <c r="M126" s="225"/>
      <c r="N126" s="226"/>
      <c r="O126" s="226"/>
      <c r="P126" s="227">
        <f>SUM(P127:P190)</f>
        <v>0</v>
      </c>
      <c r="Q126" s="226"/>
      <c r="R126" s="227">
        <f>SUM(R127:R190)</f>
        <v>0</v>
      </c>
      <c r="S126" s="226"/>
      <c r="T126" s="228">
        <f>SUM(T127:T190)</f>
        <v>0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29" t="s">
        <v>157</v>
      </c>
      <c r="AT126" s="230" t="s">
        <v>77</v>
      </c>
      <c r="AU126" s="230" t="s">
        <v>78</v>
      </c>
      <c r="AY126" s="229" t="s">
        <v>148</v>
      </c>
      <c r="BK126" s="231">
        <f>SUM(BK127:BK190)</f>
        <v>0</v>
      </c>
    </row>
    <row r="127" s="2" customFormat="1" ht="44.25" customHeight="1">
      <c r="A127" s="34"/>
      <c r="B127" s="35"/>
      <c r="C127" s="232" t="s">
        <v>87</v>
      </c>
      <c r="D127" s="232" t="s">
        <v>149</v>
      </c>
      <c r="E127" s="233" t="s">
        <v>653</v>
      </c>
      <c r="F127" s="234" t="s">
        <v>654</v>
      </c>
      <c r="G127" s="235" t="s">
        <v>160</v>
      </c>
      <c r="H127" s="236">
        <v>1</v>
      </c>
      <c r="I127" s="237"/>
      <c r="J127" s="238">
        <f>ROUND(I127*H127,2)</f>
        <v>0</v>
      </c>
      <c r="K127" s="239"/>
      <c r="L127" s="40"/>
      <c r="M127" s="240" t="s">
        <v>1</v>
      </c>
      <c r="N127" s="241" t="s">
        <v>43</v>
      </c>
      <c r="O127" s="87"/>
      <c r="P127" s="242">
        <f>O127*H127</f>
        <v>0</v>
      </c>
      <c r="Q127" s="242">
        <v>0</v>
      </c>
      <c r="R127" s="242">
        <f>Q127*H127</f>
        <v>0</v>
      </c>
      <c r="S127" s="242">
        <v>0</v>
      </c>
      <c r="T127" s="243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44" t="s">
        <v>147</v>
      </c>
      <c r="AT127" s="244" t="s">
        <v>149</v>
      </c>
      <c r="AU127" s="244" t="s">
        <v>85</v>
      </c>
      <c r="AY127" s="13" t="s">
        <v>148</v>
      </c>
      <c r="BE127" s="245">
        <f>IF(N127="základní",J127,0)</f>
        <v>0</v>
      </c>
      <c r="BF127" s="245">
        <f>IF(N127="snížená",J127,0)</f>
        <v>0</v>
      </c>
      <c r="BG127" s="245">
        <f>IF(N127="zákl. přenesená",J127,0)</f>
        <v>0</v>
      </c>
      <c r="BH127" s="245">
        <f>IF(N127="sníž. přenesená",J127,0)</f>
        <v>0</v>
      </c>
      <c r="BI127" s="245">
        <f>IF(N127="nulová",J127,0)</f>
        <v>0</v>
      </c>
      <c r="BJ127" s="13" t="s">
        <v>85</v>
      </c>
      <c r="BK127" s="245">
        <f>ROUND(I127*H127,2)</f>
        <v>0</v>
      </c>
      <c r="BL127" s="13" t="s">
        <v>147</v>
      </c>
      <c r="BM127" s="244" t="s">
        <v>87</v>
      </c>
    </row>
    <row r="128" s="2" customFormat="1" ht="44.25" customHeight="1">
      <c r="A128" s="34"/>
      <c r="B128" s="35"/>
      <c r="C128" s="232" t="s">
        <v>157</v>
      </c>
      <c r="D128" s="232" t="s">
        <v>149</v>
      </c>
      <c r="E128" s="233" t="s">
        <v>653</v>
      </c>
      <c r="F128" s="234" t="s">
        <v>654</v>
      </c>
      <c r="G128" s="235" t="s">
        <v>160</v>
      </c>
      <c r="H128" s="236">
        <v>1</v>
      </c>
      <c r="I128" s="237"/>
      <c r="J128" s="238">
        <f>ROUND(I128*H128,2)</f>
        <v>0</v>
      </c>
      <c r="K128" s="239"/>
      <c r="L128" s="40"/>
      <c r="M128" s="240" t="s">
        <v>1</v>
      </c>
      <c r="N128" s="241" t="s">
        <v>43</v>
      </c>
      <c r="O128" s="87"/>
      <c r="P128" s="242">
        <f>O128*H128</f>
        <v>0</v>
      </c>
      <c r="Q128" s="242">
        <v>0</v>
      </c>
      <c r="R128" s="242">
        <f>Q128*H128</f>
        <v>0</v>
      </c>
      <c r="S128" s="242">
        <v>0</v>
      </c>
      <c r="T128" s="243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44" t="s">
        <v>147</v>
      </c>
      <c r="AT128" s="244" t="s">
        <v>149</v>
      </c>
      <c r="AU128" s="244" t="s">
        <v>85</v>
      </c>
      <c r="AY128" s="13" t="s">
        <v>148</v>
      </c>
      <c r="BE128" s="245">
        <f>IF(N128="základní",J128,0)</f>
        <v>0</v>
      </c>
      <c r="BF128" s="245">
        <f>IF(N128="snížená",J128,0)</f>
        <v>0</v>
      </c>
      <c r="BG128" s="245">
        <f>IF(N128="zákl. přenesená",J128,0)</f>
        <v>0</v>
      </c>
      <c r="BH128" s="245">
        <f>IF(N128="sníž. přenesená",J128,0)</f>
        <v>0</v>
      </c>
      <c r="BI128" s="245">
        <f>IF(N128="nulová",J128,0)</f>
        <v>0</v>
      </c>
      <c r="BJ128" s="13" t="s">
        <v>85</v>
      </c>
      <c r="BK128" s="245">
        <f>ROUND(I128*H128,2)</f>
        <v>0</v>
      </c>
      <c r="BL128" s="13" t="s">
        <v>147</v>
      </c>
      <c r="BM128" s="244" t="s">
        <v>147</v>
      </c>
    </row>
    <row r="129" s="2" customFormat="1" ht="44.25" customHeight="1">
      <c r="A129" s="34"/>
      <c r="B129" s="35"/>
      <c r="C129" s="232" t="s">
        <v>147</v>
      </c>
      <c r="D129" s="232" t="s">
        <v>149</v>
      </c>
      <c r="E129" s="233" t="s">
        <v>653</v>
      </c>
      <c r="F129" s="234" t="s">
        <v>654</v>
      </c>
      <c r="G129" s="235" t="s">
        <v>160</v>
      </c>
      <c r="H129" s="236">
        <v>1</v>
      </c>
      <c r="I129" s="237"/>
      <c r="J129" s="238">
        <f>ROUND(I129*H129,2)</f>
        <v>0</v>
      </c>
      <c r="K129" s="239"/>
      <c r="L129" s="40"/>
      <c r="M129" s="240" t="s">
        <v>1</v>
      </c>
      <c r="N129" s="241" t="s">
        <v>43</v>
      </c>
      <c r="O129" s="87"/>
      <c r="P129" s="242">
        <f>O129*H129</f>
        <v>0</v>
      </c>
      <c r="Q129" s="242">
        <v>0</v>
      </c>
      <c r="R129" s="242">
        <f>Q129*H129</f>
        <v>0</v>
      </c>
      <c r="S129" s="242">
        <v>0</v>
      </c>
      <c r="T129" s="243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44" t="s">
        <v>147</v>
      </c>
      <c r="AT129" s="244" t="s">
        <v>149</v>
      </c>
      <c r="AU129" s="244" t="s">
        <v>85</v>
      </c>
      <c r="AY129" s="13" t="s">
        <v>148</v>
      </c>
      <c r="BE129" s="245">
        <f>IF(N129="základní",J129,0)</f>
        <v>0</v>
      </c>
      <c r="BF129" s="245">
        <f>IF(N129="snížená",J129,0)</f>
        <v>0</v>
      </c>
      <c r="BG129" s="245">
        <f>IF(N129="zákl. přenesená",J129,0)</f>
        <v>0</v>
      </c>
      <c r="BH129" s="245">
        <f>IF(N129="sníž. přenesená",J129,0)</f>
        <v>0</v>
      </c>
      <c r="BI129" s="245">
        <f>IF(N129="nulová",J129,0)</f>
        <v>0</v>
      </c>
      <c r="BJ129" s="13" t="s">
        <v>85</v>
      </c>
      <c r="BK129" s="245">
        <f>ROUND(I129*H129,2)</f>
        <v>0</v>
      </c>
      <c r="BL129" s="13" t="s">
        <v>147</v>
      </c>
      <c r="BM129" s="244" t="s">
        <v>165</v>
      </c>
    </row>
    <row r="130" s="2" customFormat="1" ht="44.25" customHeight="1">
      <c r="A130" s="34"/>
      <c r="B130" s="35"/>
      <c r="C130" s="232" t="s">
        <v>166</v>
      </c>
      <c r="D130" s="232" t="s">
        <v>149</v>
      </c>
      <c r="E130" s="233" t="s">
        <v>653</v>
      </c>
      <c r="F130" s="234" t="s">
        <v>654</v>
      </c>
      <c r="G130" s="235" t="s">
        <v>160</v>
      </c>
      <c r="H130" s="236">
        <v>1</v>
      </c>
      <c r="I130" s="237"/>
      <c r="J130" s="238">
        <f>ROUND(I130*H130,2)</f>
        <v>0</v>
      </c>
      <c r="K130" s="239"/>
      <c r="L130" s="40"/>
      <c r="M130" s="240" t="s">
        <v>1</v>
      </c>
      <c r="N130" s="241" t="s">
        <v>43</v>
      </c>
      <c r="O130" s="87"/>
      <c r="P130" s="242">
        <f>O130*H130</f>
        <v>0</v>
      </c>
      <c r="Q130" s="242">
        <v>0</v>
      </c>
      <c r="R130" s="242">
        <f>Q130*H130</f>
        <v>0</v>
      </c>
      <c r="S130" s="242">
        <v>0</v>
      </c>
      <c r="T130" s="243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44" t="s">
        <v>147</v>
      </c>
      <c r="AT130" s="244" t="s">
        <v>149</v>
      </c>
      <c r="AU130" s="244" t="s">
        <v>85</v>
      </c>
      <c r="AY130" s="13" t="s">
        <v>148</v>
      </c>
      <c r="BE130" s="245">
        <f>IF(N130="základní",J130,0)</f>
        <v>0</v>
      </c>
      <c r="BF130" s="245">
        <f>IF(N130="snížená",J130,0)</f>
        <v>0</v>
      </c>
      <c r="BG130" s="245">
        <f>IF(N130="zákl. přenesená",J130,0)</f>
        <v>0</v>
      </c>
      <c r="BH130" s="245">
        <f>IF(N130="sníž. přenesená",J130,0)</f>
        <v>0</v>
      </c>
      <c r="BI130" s="245">
        <f>IF(N130="nulová",J130,0)</f>
        <v>0</v>
      </c>
      <c r="BJ130" s="13" t="s">
        <v>85</v>
      </c>
      <c r="BK130" s="245">
        <f>ROUND(I130*H130,2)</f>
        <v>0</v>
      </c>
      <c r="BL130" s="13" t="s">
        <v>147</v>
      </c>
      <c r="BM130" s="244" t="s">
        <v>167</v>
      </c>
    </row>
    <row r="131" s="2" customFormat="1" ht="44.25" customHeight="1">
      <c r="A131" s="34"/>
      <c r="B131" s="35"/>
      <c r="C131" s="232" t="s">
        <v>165</v>
      </c>
      <c r="D131" s="232" t="s">
        <v>149</v>
      </c>
      <c r="E131" s="233" t="s">
        <v>655</v>
      </c>
      <c r="F131" s="234" t="s">
        <v>656</v>
      </c>
      <c r="G131" s="235" t="s">
        <v>160</v>
      </c>
      <c r="H131" s="236">
        <v>1</v>
      </c>
      <c r="I131" s="237"/>
      <c r="J131" s="238">
        <f>ROUND(I131*H131,2)</f>
        <v>0</v>
      </c>
      <c r="K131" s="239"/>
      <c r="L131" s="40"/>
      <c r="M131" s="240" t="s">
        <v>1</v>
      </c>
      <c r="N131" s="241" t="s">
        <v>43</v>
      </c>
      <c r="O131" s="87"/>
      <c r="P131" s="242">
        <f>O131*H131</f>
        <v>0</v>
      </c>
      <c r="Q131" s="242">
        <v>0</v>
      </c>
      <c r="R131" s="242">
        <f>Q131*H131</f>
        <v>0</v>
      </c>
      <c r="S131" s="242">
        <v>0</v>
      </c>
      <c r="T131" s="243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44" t="s">
        <v>147</v>
      </c>
      <c r="AT131" s="244" t="s">
        <v>149</v>
      </c>
      <c r="AU131" s="244" t="s">
        <v>85</v>
      </c>
      <c r="AY131" s="13" t="s">
        <v>148</v>
      </c>
      <c r="BE131" s="245">
        <f>IF(N131="základní",J131,0)</f>
        <v>0</v>
      </c>
      <c r="BF131" s="245">
        <f>IF(N131="snížená",J131,0)</f>
        <v>0</v>
      </c>
      <c r="BG131" s="245">
        <f>IF(N131="zákl. přenesená",J131,0)</f>
        <v>0</v>
      </c>
      <c r="BH131" s="245">
        <f>IF(N131="sníž. přenesená",J131,0)</f>
        <v>0</v>
      </c>
      <c r="BI131" s="245">
        <f>IF(N131="nulová",J131,0)</f>
        <v>0</v>
      </c>
      <c r="BJ131" s="13" t="s">
        <v>85</v>
      </c>
      <c r="BK131" s="245">
        <f>ROUND(I131*H131,2)</f>
        <v>0</v>
      </c>
      <c r="BL131" s="13" t="s">
        <v>147</v>
      </c>
      <c r="BM131" s="244" t="s">
        <v>168</v>
      </c>
    </row>
    <row r="132" s="2" customFormat="1" ht="44.25" customHeight="1">
      <c r="A132" s="34"/>
      <c r="B132" s="35"/>
      <c r="C132" s="232" t="s">
        <v>169</v>
      </c>
      <c r="D132" s="232" t="s">
        <v>149</v>
      </c>
      <c r="E132" s="233" t="s">
        <v>655</v>
      </c>
      <c r="F132" s="234" t="s">
        <v>656</v>
      </c>
      <c r="G132" s="235" t="s">
        <v>160</v>
      </c>
      <c r="H132" s="236">
        <v>1</v>
      </c>
      <c r="I132" s="237"/>
      <c r="J132" s="238">
        <f>ROUND(I132*H132,2)</f>
        <v>0</v>
      </c>
      <c r="K132" s="239"/>
      <c r="L132" s="40"/>
      <c r="M132" s="240" t="s">
        <v>1</v>
      </c>
      <c r="N132" s="241" t="s">
        <v>43</v>
      </c>
      <c r="O132" s="87"/>
      <c r="P132" s="242">
        <f>O132*H132</f>
        <v>0</v>
      </c>
      <c r="Q132" s="242">
        <v>0</v>
      </c>
      <c r="R132" s="242">
        <f>Q132*H132</f>
        <v>0</v>
      </c>
      <c r="S132" s="242">
        <v>0</v>
      </c>
      <c r="T132" s="243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44" t="s">
        <v>147</v>
      </c>
      <c r="AT132" s="244" t="s">
        <v>149</v>
      </c>
      <c r="AU132" s="244" t="s">
        <v>85</v>
      </c>
      <c r="AY132" s="13" t="s">
        <v>148</v>
      </c>
      <c r="BE132" s="245">
        <f>IF(N132="základní",J132,0)</f>
        <v>0</v>
      </c>
      <c r="BF132" s="245">
        <f>IF(N132="snížená",J132,0)</f>
        <v>0</v>
      </c>
      <c r="BG132" s="245">
        <f>IF(N132="zákl. přenesená",J132,0)</f>
        <v>0</v>
      </c>
      <c r="BH132" s="245">
        <f>IF(N132="sníž. přenesená",J132,0)</f>
        <v>0</v>
      </c>
      <c r="BI132" s="245">
        <f>IF(N132="nulová",J132,0)</f>
        <v>0</v>
      </c>
      <c r="BJ132" s="13" t="s">
        <v>85</v>
      </c>
      <c r="BK132" s="245">
        <f>ROUND(I132*H132,2)</f>
        <v>0</v>
      </c>
      <c r="BL132" s="13" t="s">
        <v>147</v>
      </c>
      <c r="BM132" s="244" t="s">
        <v>172</v>
      </c>
    </row>
    <row r="133" s="2" customFormat="1" ht="44.25" customHeight="1">
      <c r="A133" s="34"/>
      <c r="B133" s="35"/>
      <c r="C133" s="232" t="s">
        <v>167</v>
      </c>
      <c r="D133" s="232" t="s">
        <v>149</v>
      </c>
      <c r="E133" s="233" t="s">
        <v>657</v>
      </c>
      <c r="F133" s="234" t="s">
        <v>658</v>
      </c>
      <c r="G133" s="235" t="s">
        <v>160</v>
      </c>
      <c r="H133" s="236">
        <v>1</v>
      </c>
      <c r="I133" s="237"/>
      <c r="J133" s="238">
        <f>ROUND(I133*H133,2)</f>
        <v>0</v>
      </c>
      <c r="K133" s="239"/>
      <c r="L133" s="40"/>
      <c r="M133" s="240" t="s">
        <v>1</v>
      </c>
      <c r="N133" s="241" t="s">
        <v>43</v>
      </c>
      <c r="O133" s="87"/>
      <c r="P133" s="242">
        <f>O133*H133</f>
        <v>0</v>
      </c>
      <c r="Q133" s="242">
        <v>0</v>
      </c>
      <c r="R133" s="242">
        <f>Q133*H133</f>
        <v>0</v>
      </c>
      <c r="S133" s="242">
        <v>0</v>
      </c>
      <c r="T133" s="243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44" t="s">
        <v>147</v>
      </c>
      <c r="AT133" s="244" t="s">
        <v>149</v>
      </c>
      <c r="AU133" s="244" t="s">
        <v>85</v>
      </c>
      <c r="AY133" s="13" t="s">
        <v>148</v>
      </c>
      <c r="BE133" s="245">
        <f>IF(N133="základní",J133,0)</f>
        <v>0</v>
      </c>
      <c r="BF133" s="245">
        <f>IF(N133="snížená",J133,0)</f>
        <v>0</v>
      </c>
      <c r="BG133" s="245">
        <f>IF(N133="zákl. přenesená",J133,0)</f>
        <v>0</v>
      </c>
      <c r="BH133" s="245">
        <f>IF(N133="sníž. přenesená",J133,0)</f>
        <v>0</v>
      </c>
      <c r="BI133" s="245">
        <f>IF(N133="nulová",J133,0)</f>
        <v>0</v>
      </c>
      <c r="BJ133" s="13" t="s">
        <v>85</v>
      </c>
      <c r="BK133" s="245">
        <f>ROUND(I133*H133,2)</f>
        <v>0</v>
      </c>
      <c r="BL133" s="13" t="s">
        <v>147</v>
      </c>
      <c r="BM133" s="244" t="s">
        <v>173</v>
      </c>
    </row>
    <row r="134" s="2" customFormat="1" ht="33" customHeight="1">
      <c r="A134" s="34"/>
      <c r="B134" s="35"/>
      <c r="C134" s="232" t="s">
        <v>174</v>
      </c>
      <c r="D134" s="232" t="s">
        <v>149</v>
      </c>
      <c r="E134" s="233" t="s">
        <v>659</v>
      </c>
      <c r="F134" s="234" t="s">
        <v>660</v>
      </c>
      <c r="G134" s="235" t="s">
        <v>160</v>
      </c>
      <c r="H134" s="236">
        <v>1</v>
      </c>
      <c r="I134" s="237"/>
      <c r="J134" s="238">
        <f>ROUND(I134*H134,2)</f>
        <v>0</v>
      </c>
      <c r="K134" s="239"/>
      <c r="L134" s="40"/>
      <c r="M134" s="240" t="s">
        <v>1</v>
      </c>
      <c r="N134" s="241" t="s">
        <v>43</v>
      </c>
      <c r="O134" s="87"/>
      <c r="P134" s="242">
        <f>O134*H134</f>
        <v>0</v>
      </c>
      <c r="Q134" s="242">
        <v>0</v>
      </c>
      <c r="R134" s="242">
        <f>Q134*H134</f>
        <v>0</v>
      </c>
      <c r="S134" s="242">
        <v>0</v>
      </c>
      <c r="T134" s="243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44" t="s">
        <v>147</v>
      </c>
      <c r="AT134" s="244" t="s">
        <v>149</v>
      </c>
      <c r="AU134" s="244" t="s">
        <v>85</v>
      </c>
      <c r="AY134" s="13" t="s">
        <v>148</v>
      </c>
      <c r="BE134" s="245">
        <f>IF(N134="základní",J134,0)</f>
        <v>0</v>
      </c>
      <c r="BF134" s="245">
        <f>IF(N134="snížená",J134,0)</f>
        <v>0</v>
      </c>
      <c r="BG134" s="245">
        <f>IF(N134="zákl. přenesená",J134,0)</f>
        <v>0</v>
      </c>
      <c r="BH134" s="245">
        <f>IF(N134="sníž. přenesená",J134,0)</f>
        <v>0</v>
      </c>
      <c r="BI134" s="245">
        <f>IF(N134="nulová",J134,0)</f>
        <v>0</v>
      </c>
      <c r="BJ134" s="13" t="s">
        <v>85</v>
      </c>
      <c r="BK134" s="245">
        <f>ROUND(I134*H134,2)</f>
        <v>0</v>
      </c>
      <c r="BL134" s="13" t="s">
        <v>147</v>
      </c>
      <c r="BM134" s="244" t="s">
        <v>177</v>
      </c>
    </row>
    <row r="135" s="2" customFormat="1" ht="44.25" customHeight="1">
      <c r="A135" s="34"/>
      <c r="B135" s="35"/>
      <c r="C135" s="232" t="s">
        <v>168</v>
      </c>
      <c r="D135" s="232" t="s">
        <v>149</v>
      </c>
      <c r="E135" s="233" t="s">
        <v>661</v>
      </c>
      <c r="F135" s="234" t="s">
        <v>662</v>
      </c>
      <c r="G135" s="235" t="s">
        <v>160</v>
      </c>
      <c r="H135" s="236">
        <v>1</v>
      </c>
      <c r="I135" s="237"/>
      <c r="J135" s="238">
        <f>ROUND(I135*H135,2)</f>
        <v>0</v>
      </c>
      <c r="K135" s="239"/>
      <c r="L135" s="40"/>
      <c r="M135" s="240" t="s">
        <v>1</v>
      </c>
      <c r="N135" s="241" t="s">
        <v>43</v>
      </c>
      <c r="O135" s="87"/>
      <c r="P135" s="242">
        <f>O135*H135</f>
        <v>0</v>
      </c>
      <c r="Q135" s="242">
        <v>0</v>
      </c>
      <c r="R135" s="242">
        <f>Q135*H135</f>
        <v>0</v>
      </c>
      <c r="S135" s="242">
        <v>0</v>
      </c>
      <c r="T135" s="243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44" t="s">
        <v>147</v>
      </c>
      <c r="AT135" s="244" t="s">
        <v>149</v>
      </c>
      <c r="AU135" s="244" t="s">
        <v>85</v>
      </c>
      <c r="AY135" s="13" t="s">
        <v>148</v>
      </c>
      <c r="BE135" s="245">
        <f>IF(N135="základní",J135,0)</f>
        <v>0</v>
      </c>
      <c r="BF135" s="245">
        <f>IF(N135="snížená",J135,0)</f>
        <v>0</v>
      </c>
      <c r="BG135" s="245">
        <f>IF(N135="zákl. přenesená",J135,0)</f>
        <v>0</v>
      </c>
      <c r="BH135" s="245">
        <f>IF(N135="sníž. přenesená",J135,0)</f>
        <v>0</v>
      </c>
      <c r="BI135" s="245">
        <f>IF(N135="nulová",J135,0)</f>
        <v>0</v>
      </c>
      <c r="BJ135" s="13" t="s">
        <v>85</v>
      </c>
      <c r="BK135" s="245">
        <f>ROUND(I135*H135,2)</f>
        <v>0</v>
      </c>
      <c r="BL135" s="13" t="s">
        <v>147</v>
      </c>
      <c r="BM135" s="244" t="s">
        <v>178</v>
      </c>
    </row>
    <row r="136" s="2" customFormat="1" ht="44.25" customHeight="1">
      <c r="A136" s="34"/>
      <c r="B136" s="35"/>
      <c r="C136" s="232" t="s">
        <v>179</v>
      </c>
      <c r="D136" s="232" t="s">
        <v>149</v>
      </c>
      <c r="E136" s="233" t="s">
        <v>663</v>
      </c>
      <c r="F136" s="234" t="s">
        <v>664</v>
      </c>
      <c r="G136" s="235" t="s">
        <v>160</v>
      </c>
      <c r="H136" s="236">
        <v>1</v>
      </c>
      <c r="I136" s="237"/>
      <c r="J136" s="238">
        <f>ROUND(I136*H136,2)</f>
        <v>0</v>
      </c>
      <c r="K136" s="239"/>
      <c r="L136" s="40"/>
      <c r="M136" s="240" t="s">
        <v>1</v>
      </c>
      <c r="N136" s="241" t="s">
        <v>43</v>
      </c>
      <c r="O136" s="87"/>
      <c r="P136" s="242">
        <f>O136*H136</f>
        <v>0</v>
      </c>
      <c r="Q136" s="242">
        <v>0</v>
      </c>
      <c r="R136" s="242">
        <f>Q136*H136</f>
        <v>0</v>
      </c>
      <c r="S136" s="242">
        <v>0</v>
      </c>
      <c r="T136" s="243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44" t="s">
        <v>147</v>
      </c>
      <c r="AT136" s="244" t="s">
        <v>149</v>
      </c>
      <c r="AU136" s="244" t="s">
        <v>85</v>
      </c>
      <c r="AY136" s="13" t="s">
        <v>148</v>
      </c>
      <c r="BE136" s="245">
        <f>IF(N136="základní",J136,0)</f>
        <v>0</v>
      </c>
      <c r="BF136" s="245">
        <f>IF(N136="snížená",J136,0)</f>
        <v>0</v>
      </c>
      <c r="BG136" s="245">
        <f>IF(N136="zákl. přenesená",J136,0)</f>
        <v>0</v>
      </c>
      <c r="BH136" s="245">
        <f>IF(N136="sníž. přenesená",J136,0)</f>
        <v>0</v>
      </c>
      <c r="BI136" s="245">
        <f>IF(N136="nulová",J136,0)</f>
        <v>0</v>
      </c>
      <c r="BJ136" s="13" t="s">
        <v>85</v>
      </c>
      <c r="BK136" s="245">
        <f>ROUND(I136*H136,2)</f>
        <v>0</v>
      </c>
      <c r="BL136" s="13" t="s">
        <v>147</v>
      </c>
      <c r="BM136" s="244" t="s">
        <v>182</v>
      </c>
    </row>
    <row r="137" s="2" customFormat="1" ht="44.25" customHeight="1">
      <c r="A137" s="34"/>
      <c r="B137" s="35"/>
      <c r="C137" s="232" t="s">
        <v>172</v>
      </c>
      <c r="D137" s="232" t="s">
        <v>149</v>
      </c>
      <c r="E137" s="233" t="s">
        <v>665</v>
      </c>
      <c r="F137" s="234" t="s">
        <v>666</v>
      </c>
      <c r="G137" s="235" t="s">
        <v>160</v>
      </c>
      <c r="H137" s="236">
        <v>1</v>
      </c>
      <c r="I137" s="237"/>
      <c r="J137" s="238">
        <f>ROUND(I137*H137,2)</f>
        <v>0</v>
      </c>
      <c r="K137" s="239"/>
      <c r="L137" s="40"/>
      <c r="M137" s="240" t="s">
        <v>1</v>
      </c>
      <c r="N137" s="241" t="s">
        <v>43</v>
      </c>
      <c r="O137" s="87"/>
      <c r="P137" s="242">
        <f>O137*H137</f>
        <v>0</v>
      </c>
      <c r="Q137" s="242">
        <v>0</v>
      </c>
      <c r="R137" s="242">
        <f>Q137*H137</f>
        <v>0</v>
      </c>
      <c r="S137" s="242">
        <v>0</v>
      </c>
      <c r="T137" s="243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44" t="s">
        <v>147</v>
      </c>
      <c r="AT137" s="244" t="s">
        <v>149</v>
      </c>
      <c r="AU137" s="244" t="s">
        <v>85</v>
      </c>
      <c r="AY137" s="13" t="s">
        <v>148</v>
      </c>
      <c r="BE137" s="245">
        <f>IF(N137="základní",J137,0)</f>
        <v>0</v>
      </c>
      <c r="BF137" s="245">
        <f>IF(N137="snížená",J137,0)</f>
        <v>0</v>
      </c>
      <c r="BG137" s="245">
        <f>IF(N137="zákl. přenesená",J137,0)</f>
        <v>0</v>
      </c>
      <c r="BH137" s="245">
        <f>IF(N137="sníž. přenesená",J137,0)</f>
        <v>0</v>
      </c>
      <c r="BI137" s="245">
        <f>IF(N137="nulová",J137,0)</f>
        <v>0</v>
      </c>
      <c r="BJ137" s="13" t="s">
        <v>85</v>
      </c>
      <c r="BK137" s="245">
        <f>ROUND(I137*H137,2)</f>
        <v>0</v>
      </c>
      <c r="BL137" s="13" t="s">
        <v>147</v>
      </c>
      <c r="BM137" s="244" t="s">
        <v>183</v>
      </c>
    </row>
    <row r="138" s="2" customFormat="1" ht="44.25" customHeight="1">
      <c r="A138" s="34"/>
      <c r="B138" s="35"/>
      <c r="C138" s="232" t="s">
        <v>184</v>
      </c>
      <c r="D138" s="232" t="s">
        <v>149</v>
      </c>
      <c r="E138" s="233" t="s">
        <v>667</v>
      </c>
      <c r="F138" s="234" t="s">
        <v>668</v>
      </c>
      <c r="G138" s="235" t="s">
        <v>160</v>
      </c>
      <c r="H138" s="236">
        <v>1</v>
      </c>
      <c r="I138" s="237"/>
      <c r="J138" s="238">
        <f>ROUND(I138*H138,2)</f>
        <v>0</v>
      </c>
      <c r="K138" s="239"/>
      <c r="L138" s="40"/>
      <c r="M138" s="240" t="s">
        <v>1</v>
      </c>
      <c r="N138" s="241" t="s">
        <v>43</v>
      </c>
      <c r="O138" s="87"/>
      <c r="P138" s="242">
        <f>O138*H138</f>
        <v>0</v>
      </c>
      <c r="Q138" s="242">
        <v>0</v>
      </c>
      <c r="R138" s="242">
        <f>Q138*H138</f>
        <v>0</v>
      </c>
      <c r="S138" s="242">
        <v>0</v>
      </c>
      <c r="T138" s="243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44" t="s">
        <v>147</v>
      </c>
      <c r="AT138" s="244" t="s">
        <v>149</v>
      </c>
      <c r="AU138" s="244" t="s">
        <v>85</v>
      </c>
      <c r="AY138" s="13" t="s">
        <v>148</v>
      </c>
      <c r="BE138" s="245">
        <f>IF(N138="základní",J138,0)</f>
        <v>0</v>
      </c>
      <c r="BF138" s="245">
        <f>IF(N138="snížená",J138,0)</f>
        <v>0</v>
      </c>
      <c r="BG138" s="245">
        <f>IF(N138="zákl. přenesená",J138,0)</f>
        <v>0</v>
      </c>
      <c r="BH138" s="245">
        <f>IF(N138="sníž. přenesená",J138,0)</f>
        <v>0</v>
      </c>
      <c r="BI138" s="245">
        <f>IF(N138="nulová",J138,0)</f>
        <v>0</v>
      </c>
      <c r="BJ138" s="13" t="s">
        <v>85</v>
      </c>
      <c r="BK138" s="245">
        <f>ROUND(I138*H138,2)</f>
        <v>0</v>
      </c>
      <c r="BL138" s="13" t="s">
        <v>147</v>
      </c>
      <c r="BM138" s="244" t="s">
        <v>187</v>
      </c>
    </row>
    <row r="139" s="2" customFormat="1" ht="44.25" customHeight="1">
      <c r="A139" s="34"/>
      <c r="B139" s="35"/>
      <c r="C139" s="232" t="s">
        <v>173</v>
      </c>
      <c r="D139" s="232" t="s">
        <v>149</v>
      </c>
      <c r="E139" s="233" t="s">
        <v>667</v>
      </c>
      <c r="F139" s="234" t="s">
        <v>668</v>
      </c>
      <c r="G139" s="235" t="s">
        <v>160</v>
      </c>
      <c r="H139" s="236">
        <v>1</v>
      </c>
      <c r="I139" s="237"/>
      <c r="J139" s="238">
        <f>ROUND(I139*H139,2)</f>
        <v>0</v>
      </c>
      <c r="K139" s="239"/>
      <c r="L139" s="40"/>
      <c r="M139" s="240" t="s">
        <v>1</v>
      </c>
      <c r="N139" s="241" t="s">
        <v>43</v>
      </c>
      <c r="O139" s="87"/>
      <c r="P139" s="242">
        <f>O139*H139</f>
        <v>0</v>
      </c>
      <c r="Q139" s="242">
        <v>0</v>
      </c>
      <c r="R139" s="242">
        <f>Q139*H139</f>
        <v>0</v>
      </c>
      <c r="S139" s="242">
        <v>0</v>
      </c>
      <c r="T139" s="243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44" t="s">
        <v>147</v>
      </c>
      <c r="AT139" s="244" t="s">
        <v>149</v>
      </c>
      <c r="AU139" s="244" t="s">
        <v>85</v>
      </c>
      <c r="AY139" s="13" t="s">
        <v>148</v>
      </c>
      <c r="BE139" s="245">
        <f>IF(N139="základní",J139,0)</f>
        <v>0</v>
      </c>
      <c r="BF139" s="245">
        <f>IF(N139="snížená",J139,0)</f>
        <v>0</v>
      </c>
      <c r="BG139" s="245">
        <f>IF(N139="zákl. přenesená",J139,0)</f>
        <v>0</v>
      </c>
      <c r="BH139" s="245">
        <f>IF(N139="sníž. přenesená",J139,0)</f>
        <v>0</v>
      </c>
      <c r="BI139" s="245">
        <f>IF(N139="nulová",J139,0)</f>
        <v>0</v>
      </c>
      <c r="BJ139" s="13" t="s">
        <v>85</v>
      </c>
      <c r="BK139" s="245">
        <f>ROUND(I139*H139,2)</f>
        <v>0</v>
      </c>
      <c r="BL139" s="13" t="s">
        <v>147</v>
      </c>
      <c r="BM139" s="244" t="s">
        <v>190</v>
      </c>
    </row>
    <row r="140" s="2" customFormat="1" ht="44.25" customHeight="1">
      <c r="A140" s="34"/>
      <c r="B140" s="35"/>
      <c r="C140" s="232" t="s">
        <v>8</v>
      </c>
      <c r="D140" s="232" t="s">
        <v>149</v>
      </c>
      <c r="E140" s="233" t="s">
        <v>669</v>
      </c>
      <c r="F140" s="234" t="s">
        <v>670</v>
      </c>
      <c r="G140" s="235" t="s">
        <v>160</v>
      </c>
      <c r="H140" s="236">
        <v>1</v>
      </c>
      <c r="I140" s="237"/>
      <c r="J140" s="238">
        <f>ROUND(I140*H140,2)</f>
        <v>0</v>
      </c>
      <c r="K140" s="239"/>
      <c r="L140" s="40"/>
      <c r="M140" s="240" t="s">
        <v>1</v>
      </c>
      <c r="N140" s="241" t="s">
        <v>43</v>
      </c>
      <c r="O140" s="87"/>
      <c r="P140" s="242">
        <f>O140*H140</f>
        <v>0</v>
      </c>
      <c r="Q140" s="242">
        <v>0</v>
      </c>
      <c r="R140" s="242">
        <f>Q140*H140</f>
        <v>0</v>
      </c>
      <c r="S140" s="242">
        <v>0</v>
      </c>
      <c r="T140" s="243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44" t="s">
        <v>147</v>
      </c>
      <c r="AT140" s="244" t="s">
        <v>149</v>
      </c>
      <c r="AU140" s="244" t="s">
        <v>85</v>
      </c>
      <c r="AY140" s="13" t="s">
        <v>148</v>
      </c>
      <c r="BE140" s="245">
        <f>IF(N140="základní",J140,0)</f>
        <v>0</v>
      </c>
      <c r="BF140" s="245">
        <f>IF(N140="snížená",J140,0)</f>
        <v>0</v>
      </c>
      <c r="BG140" s="245">
        <f>IF(N140="zákl. přenesená",J140,0)</f>
        <v>0</v>
      </c>
      <c r="BH140" s="245">
        <f>IF(N140="sníž. přenesená",J140,0)</f>
        <v>0</v>
      </c>
      <c r="BI140" s="245">
        <f>IF(N140="nulová",J140,0)</f>
        <v>0</v>
      </c>
      <c r="BJ140" s="13" t="s">
        <v>85</v>
      </c>
      <c r="BK140" s="245">
        <f>ROUND(I140*H140,2)</f>
        <v>0</v>
      </c>
      <c r="BL140" s="13" t="s">
        <v>147</v>
      </c>
      <c r="BM140" s="244" t="s">
        <v>193</v>
      </c>
    </row>
    <row r="141" s="2" customFormat="1" ht="44.25" customHeight="1">
      <c r="A141" s="34"/>
      <c r="B141" s="35"/>
      <c r="C141" s="232" t="s">
        <v>177</v>
      </c>
      <c r="D141" s="232" t="s">
        <v>149</v>
      </c>
      <c r="E141" s="233" t="s">
        <v>669</v>
      </c>
      <c r="F141" s="234" t="s">
        <v>670</v>
      </c>
      <c r="G141" s="235" t="s">
        <v>160</v>
      </c>
      <c r="H141" s="236">
        <v>1</v>
      </c>
      <c r="I141" s="237"/>
      <c r="J141" s="238">
        <f>ROUND(I141*H141,2)</f>
        <v>0</v>
      </c>
      <c r="K141" s="239"/>
      <c r="L141" s="40"/>
      <c r="M141" s="240" t="s">
        <v>1</v>
      </c>
      <c r="N141" s="241" t="s">
        <v>43</v>
      </c>
      <c r="O141" s="87"/>
      <c r="P141" s="242">
        <f>O141*H141</f>
        <v>0</v>
      </c>
      <c r="Q141" s="242">
        <v>0</v>
      </c>
      <c r="R141" s="242">
        <f>Q141*H141</f>
        <v>0</v>
      </c>
      <c r="S141" s="242">
        <v>0</v>
      </c>
      <c r="T141" s="243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44" t="s">
        <v>147</v>
      </c>
      <c r="AT141" s="244" t="s">
        <v>149</v>
      </c>
      <c r="AU141" s="244" t="s">
        <v>85</v>
      </c>
      <c r="AY141" s="13" t="s">
        <v>148</v>
      </c>
      <c r="BE141" s="245">
        <f>IF(N141="základní",J141,0)</f>
        <v>0</v>
      </c>
      <c r="BF141" s="245">
        <f>IF(N141="snížená",J141,0)</f>
        <v>0</v>
      </c>
      <c r="BG141" s="245">
        <f>IF(N141="zákl. přenesená",J141,0)</f>
        <v>0</v>
      </c>
      <c r="BH141" s="245">
        <f>IF(N141="sníž. přenesená",J141,0)</f>
        <v>0</v>
      </c>
      <c r="BI141" s="245">
        <f>IF(N141="nulová",J141,0)</f>
        <v>0</v>
      </c>
      <c r="BJ141" s="13" t="s">
        <v>85</v>
      </c>
      <c r="BK141" s="245">
        <f>ROUND(I141*H141,2)</f>
        <v>0</v>
      </c>
      <c r="BL141" s="13" t="s">
        <v>147</v>
      </c>
      <c r="BM141" s="244" t="s">
        <v>196</v>
      </c>
    </row>
    <row r="142" s="2" customFormat="1" ht="44.25" customHeight="1">
      <c r="A142" s="34"/>
      <c r="B142" s="35"/>
      <c r="C142" s="232" t="s">
        <v>197</v>
      </c>
      <c r="D142" s="232" t="s">
        <v>149</v>
      </c>
      <c r="E142" s="233" t="s">
        <v>671</v>
      </c>
      <c r="F142" s="234" t="s">
        <v>672</v>
      </c>
      <c r="G142" s="235" t="s">
        <v>160</v>
      </c>
      <c r="H142" s="236">
        <v>1</v>
      </c>
      <c r="I142" s="237"/>
      <c r="J142" s="238">
        <f>ROUND(I142*H142,2)</f>
        <v>0</v>
      </c>
      <c r="K142" s="239"/>
      <c r="L142" s="40"/>
      <c r="M142" s="240" t="s">
        <v>1</v>
      </c>
      <c r="N142" s="241" t="s">
        <v>43</v>
      </c>
      <c r="O142" s="87"/>
      <c r="P142" s="242">
        <f>O142*H142</f>
        <v>0</v>
      </c>
      <c r="Q142" s="242">
        <v>0</v>
      </c>
      <c r="R142" s="242">
        <f>Q142*H142</f>
        <v>0</v>
      </c>
      <c r="S142" s="242">
        <v>0</v>
      </c>
      <c r="T142" s="243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44" t="s">
        <v>147</v>
      </c>
      <c r="AT142" s="244" t="s">
        <v>149</v>
      </c>
      <c r="AU142" s="244" t="s">
        <v>85</v>
      </c>
      <c r="AY142" s="13" t="s">
        <v>148</v>
      </c>
      <c r="BE142" s="245">
        <f>IF(N142="základní",J142,0)</f>
        <v>0</v>
      </c>
      <c r="BF142" s="245">
        <f>IF(N142="snížená",J142,0)</f>
        <v>0</v>
      </c>
      <c r="BG142" s="245">
        <f>IF(N142="zákl. přenesená",J142,0)</f>
        <v>0</v>
      </c>
      <c r="BH142" s="245">
        <f>IF(N142="sníž. přenesená",J142,0)</f>
        <v>0</v>
      </c>
      <c r="BI142" s="245">
        <f>IF(N142="nulová",J142,0)</f>
        <v>0</v>
      </c>
      <c r="BJ142" s="13" t="s">
        <v>85</v>
      </c>
      <c r="BK142" s="245">
        <f>ROUND(I142*H142,2)</f>
        <v>0</v>
      </c>
      <c r="BL142" s="13" t="s">
        <v>147</v>
      </c>
      <c r="BM142" s="244" t="s">
        <v>200</v>
      </c>
    </row>
    <row r="143" s="2" customFormat="1" ht="44.25" customHeight="1">
      <c r="A143" s="34"/>
      <c r="B143" s="35"/>
      <c r="C143" s="232" t="s">
        <v>178</v>
      </c>
      <c r="D143" s="232" t="s">
        <v>149</v>
      </c>
      <c r="E143" s="233" t="s">
        <v>673</v>
      </c>
      <c r="F143" s="234" t="s">
        <v>674</v>
      </c>
      <c r="G143" s="235" t="s">
        <v>160</v>
      </c>
      <c r="H143" s="236">
        <v>1</v>
      </c>
      <c r="I143" s="237"/>
      <c r="J143" s="238">
        <f>ROUND(I143*H143,2)</f>
        <v>0</v>
      </c>
      <c r="K143" s="239"/>
      <c r="L143" s="40"/>
      <c r="M143" s="240" t="s">
        <v>1</v>
      </c>
      <c r="N143" s="241" t="s">
        <v>43</v>
      </c>
      <c r="O143" s="87"/>
      <c r="P143" s="242">
        <f>O143*H143</f>
        <v>0</v>
      </c>
      <c r="Q143" s="242">
        <v>0</v>
      </c>
      <c r="R143" s="242">
        <f>Q143*H143</f>
        <v>0</v>
      </c>
      <c r="S143" s="242">
        <v>0</v>
      </c>
      <c r="T143" s="243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44" t="s">
        <v>147</v>
      </c>
      <c r="AT143" s="244" t="s">
        <v>149</v>
      </c>
      <c r="AU143" s="244" t="s">
        <v>85</v>
      </c>
      <c r="AY143" s="13" t="s">
        <v>148</v>
      </c>
      <c r="BE143" s="245">
        <f>IF(N143="základní",J143,0)</f>
        <v>0</v>
      </c>
      <c r="BF143" s="245">
        <f>IF(N143="snížená",J143,0)</f>
        <v>0</v>
      </c>
      <c r="BG143" s="245">
        <f>IF(N143="zákl. přenesená",J143,0)</f>
        <v>0</v>
      </c>
      <c r="BH143" s="245">
        <f>IF(N143="sníž. přenesená",J143,0)</f>
        <v>0</v>
      </c>
      <c r="BI143" s="245">
        <f>IF(N143="nulová",J143,0)</f>
        <v>0</v>
      </c>
      <c r="BJ143" s="13" t="s">
        <v>85</v>
      </c>
      <c r="BK143" s="245">
        <f>ROUND(I143*H143,2)</f>
        <v>0</v>
      </c>
      <c r="BL143" s="13" t="s">
        <v>147</v>
      </c>
      <c r="BM143" s="244" t="s">
        <v>201</v>
      </c>
    </row>
    <row r="144" s="2" customFormat="1" ht="44.25" customHeight="1">
      <c r="A144" s="34"/>
      <c r="B144" s="35"/>
      <c r="C144" s="232" t="s">
        <v>202</v>
      </c>
      <c r="D144" s="232" t="s">
        <v>149</v>
      </c>
      <c r="E144" s="233" t="s">
        <v>673</v>
      </c>
      <c r="F144" s="234" t="s">
        <v>674</v>
      </c>
      <c r="G144" s="235" t="s">
        <v>160</v>
      </c>
      <c r="H144" s="236">
        <v>1</v>
      </c>
      <c r="I144" s="237"/>
      <c r="J144" s="238">
        <f>ROUND(I144*H144,2)</f>
        <v>0</v>
      </c>
      <c r="K144" s="239"/>
      <c r="L144" s="40"/>
      <c r="M144" s="240" t="s">
        <v>1</v>
      </c>
      <c r="N144" s="241" t="s">
        <v>43</v>
      </c>
      <c r="O144" s="87"/>
      <c r="P144" s="242">
        <f>O144*H144</f>
        <v>0</v>
      </c>
      <c r="Q144" s="242">
        <v>0</v>
      </c>
      <c r="R144" s="242">
        <f>Q144*H144</f>
        <v>0</v>
      </c>
      <c r="S144" s="242">
        <v>0</v>
      </c>
      <c r="T144" s="243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44" t="s">
        <v>147</v>
      </c>
      <c r="AT144" s="244" t="s">
        <v>149</v>
      </c>
      <c r="AU144" s="244" t="s">
        <v>85</v>
      </c>
      <c r="AY144" s="13" t="s">
        <v>148</v>
      </c>
      <c r="BE144" s="245">
        <f>IF(N144="základní",J144,0)</f>
        <v>0</v>
      </c>
      <c r="BF144" s="245">
        <f>IF(N144="snížená",J144,0)</f>
        <v>0</v>
      </c>
      <c r="BG144" s="245">
        <f>IF(N144="zákl. přenesená",J144,0)</f>
        <v>0</v>
      </c>
      <c r="BH144" s="245">
        <f>IF(N144="sníž. přenesená",J144,0)</f>
        <v>0</v>
      </c>
      <c r="BI144" s="245">
        <f>IF(N144="nulová",J144,0)</f>
        <v>0</v>
      </c>
      <c r="BJ144" s="13" t="s">
        <v>85</v>
      </c>
      <c r="BK144" s="245">
        <f>ROUND(I144*H144,2)</f>
        <v>0</v>
      </c>
      <c r="BL144" s="13" t="s">
        <v>147</v>
      </c>
      <c r="BM144" s="244" t="s">
        <v>203</v>
      </c>
    </row>
    <row r="145" s="2" customFormat="1" ht="44.25" customHeight="1">
      <c r="A145" s="34"/>
      <c r="B145" s="35"/>
      <c r="C145" s="232" t="s">
        <v>182</v>
      </c>
      <c r="D145" s="232" t="s">
        <v>149</v>
      </c>
      <c r="E145" s="233" t="s">
        <v>675</v>
      </c>
      <c r="F145" s="234" t="s">
        <v>676</v>
      </c>
      <c r="G145" s="235" t="s">
        <v>160</v>
      </c>
      <c r="H145" s="236">
        <v>1</v>
      </c>
      <c r="I145" s="237"/>
      <c r="J145" s="238">
        <f>ROUND(I145*H145,2)</f>
        <v>0</v>
      </c>
      <c r="K145" s="239"/>
      <c r="L145" s="40"/>
      <c r="M145" s="240" t="s">
        <v>1</v>
      </c>
      <c r="N145" s="241" t="s">
        <v>43</v>
      </c>
      <c r="O145" s="87"/>
      <c r="P145" s="242">
        <f>O145*H145</f>
        <v>0</v>
      </c>
      <c r="Q145" s="242">
        <v>0</v>
      </c>
      <c r="R145" s="242">
        <f>Q145*H145</f>
        <v>0</v>
      </c>
      <c r="S145" s="242">
        <v>0</v>
      </c>
      <c r="T145" s="243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44" t="s">
        <v>147</v>
      </c>
      <c r="AT145" s="244" t="s">
        <v>149</v>
      </c>
      <c r="AU145" s="244" t="s">
        <v>85</v>
      </c>
      <c r="AY145" s="13" t="s">
        <v>148</v>
      </c>
      <c r="BE145" s="245">
        <f>IF(N145="základní",J145,0)</f>
        <v>0</v>
      </c>
      <c r="BF145" s="245">
        <f>IF(N145="snížená",J145,0)</f>
        <v>0</v>
      </c>
      <c r="BG145" s="245">
        <f>IF(N145="zákl. přenesená",J145,0)</f>
        <v>0</v>
      </c>
      <c r="BH145" s="245">
        <f>IF(N145="sníž. přenesená",J145,0)</f>
        <v>0</v>
      </c>
      <c r="BI145" s="245">
        <f>IF(N145="nulová",J145,0)</f>
        <v>0</v>
      </c>
      <c r="BJ145" s="13" t="s">
        <v>85</v>
      </c>
      <c r="BK145" s="245">
        <f>ROUND(I145*H145,2)</f>
        <v>0</v>
      </c>
      <c r="BL145" s="13" t="s">
        <v>147</v>
      </c>
      <c r="BM145" s="244" t="s">
        <v>204</v>
      </c>
    </row>
    <row r="146" s="2" customFormat="1" ht="44.25" customHeight="1">
      <c r="A146" s="34"/>
      <c r="B146" s="35"/>
      <c r="C146" s="232" t="s">
        <v>7</v>
      </c>
      <c r="D146" s="232" t="s">
        <v>149</v>
      </c>
      <c r="E146" s="233" t="s">
        <v>675</v>
      </c>
      <c r="F146" s="234" t="s">
        <v>676</v>
      </c>
      <c r="G146" s="235" t="s">
        <v>160</v>
      </c>
      <c r="H146" s="236">
        <v>1</v>
      </c>
      <c r="I146" s="237"/>
      <c r="J146" s="238">
        <f>ROUND(I146*H146,2)</f>
        <v>0</v>
      </c>
      <c r="K146" s="239"/>
      <c r="L146" s="40"/>
      <c r="M146" s="240" t="s">
        <v>1</v>
      </c>
      <c r="N146" s="241" t="s">
        <v>43</v>
      </c>
      <c r="O146" s="87"/>
      <c r="P146" s="242">
        <f>O146*H146</f>
        <v>0</v>
      </c>
      <c r="Q146" s="242">
        <v>0</v>
      </c>
      <c r="R146" s="242">
        <f>Q146*H146</f>
        <v>0</v>
      </c>
      <c r="S146" s="242">
        <v>0</v>
      </c>
      <c r="T146" s="243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44" t="s">
        <v>147</v>
      </c>
      <c r="AT146" s="244" t="s">
        <v>149</v>
      </c>
      <c r="AU146" s="244" t="s">
        <v>85</v>
      </c>
      <c r="AY146" s="13" t="s">
        <v>148</v>
      </c>
      <c r="BE146" s="245">
        <f>IF(N146="základní",J146,0)</f>
        <v>0</v>
      </c>
      <c r="BF146" s="245">
        <f>IF(N146="snížená",J146,0)</f>
        <v>0</v>
      </c>
      <c r="BG146" s="245">
        <f>IF(N146="zákl. přenesená",J146,0)</f>
        <v>0</v>
      </c>
      <c r="BH146" s="245">
        <f>IF(N146="sníž. přenesená",J146,0)</f>
        <v>0</v>
      </c>
      <c r="BI146" s="245">
        <f>IF(N146="nulová",J146,0)</f>
        <v>0</v>
      </c>
      <c r="BJ146" s="13" t="s">
        <v>85</v>
      </c>
      <c r="BK146" s="245">
        <f>ROUND(I146*H146,2)</f>
        <v>0</v>
      </c>
      <c r="BL146" s="13" t="s">
        <v>147</v>
      </c>
      <c r="BM146" s="244" t="s">
        <v>207</v>
      </c>
    </row>
    <row r="147" s="2" customFormat="1" ht="44.25" customHeight="1">
      <c r="A147" s="34"/>
      <c r="B147" s="35"/>
      <c r="C147" s="232" t="s">
        <v>183</v>
      </c>
      <c r="D147" s="232" t="s">
        <v>149</v>
      </c>
      <c r="E147" s="233" t="s">
        <v>677</v>
      </c>
      <c r="F147" s="234" t="s">
        <v>678</v>
      </c>
      <c r="G147" s="235" t="s">
        <v>160</v>
      </c>
      <c r="H147" s="236">
        <v>1</v>
      </c>
      <c r="I147" s="237"/>
      <c r="J147" s="238">
        <f>ROUND(I147*H147,2)</f>
        <v>0</v>
      </c>
      <c r="K147" s="239"/>
      <c r="L147" s="40"/>
      <c r="M147" s="240" t="s">
        <v>1</v>
      </c>
      <c r="N147" s="241" t="s">
        <v>43</v>
      </c>
      <c r="O147" s="87"/>
      <c r="P147" s="242">
        <f>O147*H147</f>
        <v>0</v>
      </c>
      <c r="Q147" s="242">
        <v>0</v>
      </c>
      <c r="R147" s="242">
        <f>Q147*H147</f>
        <v>0</v>
      </c>
      <c r="S147" s="242">
        <v>0</v>
      </c>
      <c r="T147" s="243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44" t="s">
        <v>147</v>
      </c>
      <c r="AT147" s="244" t="s">
        <v>149</v>
      </c>
      <c r="AU147" s="244" t="s">
        <v>85</v>
      </c>
      <c r="AY147" s="13" t="s">
        <v>148</v>
      </c>
      <c r="BE147" s="245">
        <f>IF(N147="základní",J147,0)</f>
        <v>0</v>
      </c>
      <c r="BF147" s="245">
        <f>IF(N147="snížená",J147,0)</f>
        <v>0</v>
      </c>
      <c r="BG147" s="245">
        <f>IF(N147="zákl. přenesená",J147,0)</f>
        <v>0</v>
      </c>
      <c r="BH147" s="245">
        <f>IF(N147="sníž. přenesená",J147,0)</f>
        <v>0</v>
      </c>
      <c r="BI147" s="245">
        <f>IF(N147="nulová",J147,0)</f>
        <v>0</v>
      </c>
      <c r="BJ147" s="13" t="s">
        <v>85</v>
      </c>
      <c r="BK147" s="245">
        <f>ROUND(I147*H147,2)</f>
        <v>0</v>
      </c>
      <c r="BL147" s="13" t="s">
        <v>147</v>
      </c>
      <c r="BM147" s="244" t="s">
        <v>210</v>
      </c>
    </row>
    <row r="148" s="2" customFormat="1" ht="44.25" customHeight="1">
      <c r="A148" s="34"/>
      <c r="B148" s="35"/>
      <c r="C148" s="232" t="s">
        <v>211</v>
      </c>
      <c r="D148" s="232" t="s">
        <v>149</v>
      </c>
      <c r="E148" s="233" t="s">
        <v>677</v>
      </c>
      <c r="F148" s="234" t="s">
        <v>678</v>
      </c>
      <c r="G148" s="235" t="s">
        <v>160</v>
      </c>
      <c r="H148" s="236">
        <v>1</v>
      </c>
      <c r="I148" s="237"/>
      <c r="J148" s="238">
        <f>ROUND(I148*H148,2)</f>
        <v>0</v>
      </c>
      <c r="K148" s="239"/>
      <c r="L148" s="40"/>
      <c r="M148" s="240" t="s">
        <v>1</v>
      </c>
      <c r="N148" s="241" t="s">
        <v>43</v>
      </c>
      <c r="O148" s="87"/>
      <c r="P148" s="242">
        <f>O148*H148</f>
        <v>0</v>
      </c>
      <c r="Q148" s="242">
        <v>0</v>
      </c>
      <c r="R148" s="242">
        <f>Q148*H148</f>
        <v>0</v>
      </c>
      <c r="S148" s="242">
        <v>0</v>
      </c>
      <c r="T148" s="243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44" t="s">
        <v>147</v>
      </c>
      <c r="AT148" s="244" t="s">
        <v>149</v>
      </c>
      <c r="AU148" s="244" t="s">
        <v>85</v>
      </c>
      <c r="AY148" s="13" t="s">
        <v>148</v>
      </c>
      <c r="BE148" s="245">
        <f>IF(N148="základní",J148,0)</f>
        <v>0</v>
      </c>
      <c r="BF148" s="245">
        <f>IF(N148="snížená",J148,0)</f>
        <v>0</v>
      </c>
      <c r="BG148" s="245">
        <f>IF(N148="zákl. přenesená",J148,0)</f>
        <v>0</v>
      </c>
      <c r="BH148" s="245">
        <f>IF(N148="sníž. přenesená",J148,0)</f>
        <v>0</v>
      </c>
      <c r="BI148" s="245">
        <f>IF(N148="nulová",J148,0)</f>
        <v>0</v>
      </c>
      <c r="BJ148" s="13" t="s">
        <v>85</v>
      </c>
      <c r="BK148" s="245">
        <f>ROUND(I148*H148,2)</f>
        <v>0</v>
      </c>
      <c r="BL148" s="13" t="s">
        <v>147</v>
      </c>
      <c r="BM148" s="244" t="s">
        <v>214</v>
      </c>
    </row>
    <row r="149" s="2" customFormat="1" ht="44.25" customHeight="1">
      <c r="A149" s="34"/>
      <c r="B149" s="35"/>
      <c r="C149" s="232" t="s">
        <v>187</v>
      </c>
      <c r="D149" s="232" t="s">
        <v>149</v>
      </c>
      <c r="E149" s="233" t="s">
        <v>679</v>
      </c>
      <c r="F149" s="234" t="s">
        <v>680</v>
      </c>
      <c r="G149" s="235" t="s">
        <v>160</v>
      </c>
      <c r="H149" s="236">
        <v>1</v>
      </c>
      <c r="I149" s="237"/>
      <c r="J149" s="238">
        <f>ROUND(I149*H149,2)</f>
        <v>0</v>
      </c>
      <c r="K149" s="239"/>
      <c r="L149" s="40"/>
      <c r="M149" s="240" t="s">
        <v>1</v>
      </c>
      <c r="N149" s="241" t="s">
        <v>43</v>
      </c>
      <c r="O149" s="87"/>
      <c r="P149" s="242">
        <f>O149*H149</f>
        <v>0</v>
      </c>
      <c r="Q149" s="242">
        <v>0</v>
      </c>
      <c r="R149" s="242">
        <f>Q149*H149</f>
        <v>0</v>
      </c>
      <c r="S149" s="242">
        <v>0</v>
      </c>
      <c r="T149" s="243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44" t="s">
        <v>147</v>
      </c>
      <c r="AT149" s="244" t="s">
        <v>149</v>
      </c>
      <c r="AU149" s="244" t="s">
        <v>85</v>
      </c>
      <c r="AY149" s="13" t="s">
        <v>148</v>
      </c>
      <c r="BE149" s="245">
        <f>IF(N149="základní",J149,0)</f>
        <v>0</v>
      </c>
      <c r="BF149" s="245">
        <f>IF(N149="snížená",J149,0)</f>
        <v>0</v>
      </c>
      <c r="BG149" s="245">
        <f>IF(N149="zákl. přenesená",J149,0)</f>
        <v>0</v>
      </c>
      <c r="BH149" s="245">
        <f>IF(N149="sníž. přenesená",J149,0)</f>
        <v>0</v>
      </c>
      <c r="BI149" s="245">
        <f>IF(N149="nulová",J149,0)</f>
        <v>0</v>
      </c>
      <c r="BJ149" s="13" t="s">
        <v>85</v>
      </c>
      <c r="BK149" s="245">
        <f>ROUND(I149*H149,2)</f>
        <v>0</v>
      </c>
      <c r="BL149" s="13" t="s">
        <v>147</v>
      </c>
      <c r="BM149" s="244" t="s">
        <v>217</v>
      </c>
    </row>
    <row r="150" s="2" customFormat="1" ht="44.25" customHeight="1">
      <c r="A150" s="34"/>
      <c r="B150" s="35"/>
      <c r="C150" s="232" t="s">
        <v>218</v>
      </c>
      <c r="D150" s="232" t="s">
        <v>149</v>
      </c>
      <c r="E150" s="233" t="s">
        <v>681</v>
      </c>
      <c r="F150" s="234" t="s">
        <v>682</v>
      </c>
      <c r="G150" s="235" t="s">
        <v>160</v>
      </c>
      <c r="H150" s="236">
        <v>1</v>
      </c>
      <c r="I150" s="237"/>
      <c r="J150" s="238">
        <f>ROUND(I150*H150,2)</f>
        <v>0</v>
      </c>
      <c r="K150" s="239"/>
      <c r="L150" s="40"/>
      <c r="M150" s="240" t="s">
        <v>1</v>
      </c>
      <c r="N150" s="241" t="s">
        <v>43</v>
      </c>
      <c r="O150" s="87"/>
      <c r="P150" s="242">
        <f>O150*H150</f>
        <v>0</v>
      </c>
      <c r="Q150" s="242">
        <v>0</v>
      </c>
      <c r="R150" s="242">
        <f>Q150*H150</f>
        <v>0</v>
      </c>
      <c r="S150" s="242">
        <v>0</v>
      </c>
      <c r="T150" s="243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44" t="s">
        <v>147</v>
      </c>
      <c r="AT150" s="244" t="s">
        <v>149</v>
      </c>
      <c r="AU150" s="244" t="s">
        <v>85</v>
      </c>
      <c r="AY150" s="13" t="s">
        <v>148</v>
      </c>
      <c r="BE150" s="245">
        <f>IF(N150="základní",J150,0)</f>
        <v>0</v>
      </c>
      <c r="BF150" s="245">
        <f>IF(N150="snížená",J150,0)</f>
        <v>0</v>
      </c>
      <c r="BG150" s="245">
        <f>IF(N150="zákl. přenesená",J150,0)</f>
        <v>0</v>
      </c>
      <c r="BH150" s="245">
        <f>IF(N150="sníž. přenesená",J150,0)</f>
        <v>0</v>
      </c>
      <c r="BI150" s="245">
        <f>IF(N150="nulová",J150,0)</f>
        <v>0</v>
      </c>
      <c r="BJ150" s="13" t="s">
        <v>85</v>
      </c>
      <c r="BK150" s="245">
        <f>ROUND(I150*H150,2)</f>
        <v>0</v>
      </c>
      <c r="BL150" s="13" t="s">
        <v>147</v>
      </c>
      <c r="BM150" s="244" t="s">
        <v>221</v>
      </c>
    </row>
    <row r="151" s="2" customFormat="1" ht="44.25" customHeight="1">
      <c r="A151" s="34"/>
      <c r="B151" s="35"/>
      <c r="C151" s="232" t="s">
        <v>190</v>
      </c>
      <c r="D151" s="232" t="s">
        <v>149</v>
      </c>
      <c r="E151" s="233" t="s">
        <v>681</v>
      </c>
      <c r="F151" s="234" t="s">
        <v>682</v>
      </c>
      <c r="G151" s="235" t="s">
        <v>160</v>
      </c>
      <c r="H151" s="236">
        <v>1</v>
      </c>
      <c r="I151" s="237"/>
      <c r="J151" s="238">
        <f>ROUND(I151*H151,2)</f>
        <v>0</v>
      </c>
      <c r="K151" s="239"/>
      <c r="L151" s="40"/>
      <c r="M151" s="240" t="s">
        <v>1</v>
      </c>
      <c r="N151" s="241" t="s">
        <v>43</v>
      </c>
      <c r="O151" s="87"/>
      <c r="P151" s="242">
        <f>O151*H151</f>
        <v>0</v>
      </c>
      <c r="Q151" s="242">
        <v>0</v>
      </c>
      <c r="R151" s="242">
        <f>Q151*H151</f>
        <v>0</v>
      </c>
      <c r="S151" s="242">
        <v>0</v>
      </c>
      <c r="T151" s="243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44" t="s">
        <v>147</v>
      </c>
      <c r="AT151" s="244" t="s">
        <v>149</v>
      </c>
      <c r="AU151" s="244" t="s">
        <v>85</v>
      </c>
      <c r="AY151" s="13" t="s">
        <v>148</v>
      </c>
      <c r="BE151" s="245">
        <f>IF(N151="základní",J151,0)</f>
        <v>0</v>
      </c>
      <c r="BF151" s="245">
        <f>IF(N151="snížená",J151,0)</f>
        <v>0</v>
      </c>
      <c r="BG151" s="245">
        <f>IF(N151="zákl. přenesená",J151,0)</f>
        <v>0</v>
      </c>
      <c r="BH151" s="245">
        <f>IF(N151="sníž. přenesená",J151,0)</f>
        <v>0</v>
      </c>
      <c r="BI151" s="245">
        <f>IF(N151="nulová",J151,0)</f>
        <v>0</v>
      </c>
      <c r="BJ151" s="13" t="s">
        <v>85</v>
      </c>
      <c r="BK151" s="245">
        <f>ROUND(I151*H151,2)</f>
        <v>0</v>
      </c>
      <c r="BL151" s="13" t="s">
        <v>147</v>
      </c>
      <c r="BM151" s="244" t="s">
        <v>224</v>
      </c>
    </row>
    <row r="152" s="2" customFormat="1" ht="44.25" customHeight="1">
      <c r="A152" s="34"/>
      <c r="B152" s="35"/>
      <c r="C152" s="232" t="s">
        <v>225</v>
      </c>
      <c r="D152" s="232" t="s">
        <v>149</v>
      </c>
      <c r="E152" s="233" t="s">
        <v>683</v>
      </c>
      <c r="F152" s="234" t="s">
        <v>684</v>
      </c>
      <c r="G152" s="235" t="s">
        <v>160</v>
      </c>
      <c r="H152" s="236">
        <v>1</v>
      </c>
      <c r="I152" s="237"/>
      <c r="J152" s="238">
        <f>ROUND(I152*H152,2)</f>
        <v>0</v>
      </c>
      <c r="K152" s="239"/>
      <c r="L152" s="40"/>
      <c r="M152" s="240" t="s">
        <v>1</v>
      </c>
      <c r="N152" s="241" t="s">
        <v>43</v>
      </c>
      <c r="O152" s="87"/>
      <c r="P152" s="242">
        <f>O152*H152</f>
        <v>0</v>
      </c>
      <c r="Q152" s="242">
        <v>0</v>
      </c>
      <c r="R152" s="242">
        <f>Q152*H152</f>
        <v>0</v>
      </c>
      <c r="S152" s="242">
        <v>0</v>
      </c>
      <c r="T152" s="243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44" t="s">
        <v>147</v>
      </c>
      <c r="AT152" s="244" t="s">
        <v>149</v>
      </c>
      <c r="AU152" s="244" t="s">
        <v>85</v>
      </c>
      <c r="AY152" s="13" t="s">
        <v>148</v>
      </c>
      <c r="BE152" s="245">
        <f>IF(N152="základní",J152,0)</f>
        <v>0</v>
      </c>
      <c r="BF152" s="245">
        <f>IF(N152="snížená",J152,0)</f>
        <v>0</v>
      </c>
      <c r="BG152" s="245">
        <f>IF(N152="zákl. přenesená",J152,0)</f>
        <v>0</v>
      </c>
      <c r="BH152" s="245">
        <f>IF(N152="sníž. přenesená",J152,0)</f>
        <v>0</v>
      </c>
      <c r="BI152" s="245">
        <f>IF(N152="nulová",J152,0)</f>
        <v>0</v>
      </c>
      <c r="BJ152" s="13" t="s">
        <v>85</v>
      </c>
      <c r="BK152" s="245">
        <f>ROUND(I152*H152,2)</f>
        <v>0</v>
      </c>
      <c r="BL152" s="13" t="s">
        <v>147</v>
      </c>
      <c r="BM152" s="244" t="s">
        <v>228</v>
      </c>
    </row>
    <row r="153" s="2" customFormat="1" ht="44.25" customHeight="1">
      <c r="A153" s="34"/>
      <c r="B153" s="35"/>
      <c r="C153" s="232" t="s">
        <v>193</v>
      </c>
      <c r="D153" s="232" t="s">
        <v>149</v>
      </c>
      <c r="E153" s="233" t="s">
        <v>683</v>
      </c>
      <c r="F153" s="234" t="s">
        <v>684</v>
      </c>
      <c r="G153" s="235" t="s">
        <v>160</v>
      </c>
      <c r="H153" s="236">
        <v>1</v>
      </c>
      <c r="I153" s="237"/>
      <c r="J153" s="238">
        <f>ROUND(I153*H153,2)</f>
        <v>0</v>
      </c>
      <c r="K153" s="239"/>
      <c r="L153" s="40"/>
      <c r="M153" s="240" t="s">
        <v>1</v>
      </c>
      <c r="N153" s="241" t="s">
        <v>43</v>
      </c>
      <c r="O153" s="87"/>
      <c r="P153" s="242">
        <f>O153*H153</f>
        <v>0</v>
      </c>
      <c r="Q153" s="242">
        <v>0</v>
      </c>
      <c r="R153" s="242">
        <f>Q153*H153</f>
        <v>0</v>
      </c>
      <c r="S153" s="242">
        <v>0</v>
      </c>
      <c r="T153" s="243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44" t="s">
        <v>147</v>
      </c>
      <c r="AT153" s="244" t="s">
        <v>149</v>
      </c>
      <c r="AU153" s="244" t="s">
        <v>85</v>
      </c>
      <c r="AY153" s="13" t="s">
        <v>148</v>
      </c>
      <c r="BE153" s="245">
        <f>IF(N153="základní",J153,0)</f>
        <v>0</v>
      </c>
      <c r="BF153" s="245">
        <f>IF(N153="snížená",J153,0)</f>
        <v>0</v>
      </c>
      <c r="BG153" s="245">
        <f>IF(N153="zákl. přenesená",J153,0)</f>
        <v>0</v>
      </c>
      <c r="BH153" s="245">
        <f>IF(N153="sníž. přenesená",J153,0)</f>
        <v>0</v>
      </c>
      <c r="BI153" s="245">
        <f>IF(N153="nulová",J153,0)</f>
        <v>0</v>
      </c>
      <c r="BJ153" s="13" t="s">
        <v>85</v>
      </c>
      <c r="BK153" s="245">
        <f>ROUND(I153*H153,2)</f>
        <v>0</v>
      </c>
      <c r="BL153" s="13" t="s">
        <v>147</v>
      </c>
      <c r="BM153" s="244" t="s">
        <v>231</v>
      </c>
    </row>
    <row r="154" s="2" customFormat="1" ht="44.25" customHeight="1">
      <c r="A154" s="34"/>
      <c r="B154" s="35"/>
      <c r="C154" s="232" t="s">
        <v>232</v>
      </c>
      <c r="D154" s="232" t="s">
        <v>149</v>
      </c>
      <c r="E154" s="233" t="s">
        <v>685</v>
      </c>
      <c r="F154" s="234" t="s">
        <v>686</v>
      </c>
      <c r="G154" s="235" t="s">
        <v>160</v>
      </c>
      <c r="H154" s="236">
        <v>1</v>
      </c>
      <c r="I154" s="237"/>
      <c r="J154" s="238">
        <f>ROUND(I154*H154,2)</f>
        <v>0</v>
      </c>
      <c r="K154" s="239"/>
      <c r="L154" s="40"/>
      <c r="M154" s="240" t="s">
        <v>1</v>
      </c>
      <c r="N154" s="241" t="s">
        <v>43</v>
      </c>
      <c r="O154" s="87"/>
      <c r="P154" s="242">
        <f>O154*H154</f>
        <v>0</v>
      </c>
      <c r="Q154" s="242">
        <v>0</v>
      </c>
      <c r="R154" s="242">
        <f>Q154*H154</f>
        <v>0</v>
      </c>
      <c r="S154" s="242">
        <v>0</v>
      </c>
      <c r="T154" s="243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44" t="s">
        <v>147</v>
      </c>
      <c r="AT154" s="244" t="s">
        <v>149</v>
      </c>
      <c r="AU154" s="244" t="s">
        <v>85</v>
      </c>
      <c r="AY154" s="13" t="s">
        <v>148</v>
      </c>
      <c r="BE154" s="245">
        <f>IF(N154="základní",J154,0)</f>
        <v>0</v>
      </c>
      <c r="BF154" s="245">
        <f>IF(N154="snížená",J154,0)</f>
        <v>0</v>
      </c>
      <c r="BG154" s="245">
        <f>IF(N154="zákl. přenesená",J154,0)</f>
        <v>0</v>
      </c>
      <c r="BH154" s="245">
        <f>IF(N154="sníž. přenesená",J154,0)</f>
        <v>0</v>
      </c>
      <c r="BI154" s="245">
        <f>IF(N154="nulová",J154,0)</f>
        <v>0</v>
      </c>
      <c r="BJ154" s="13" t="s">
        <v>85</v>
      </c>
      <c r="BK154" s="245">
        <f>ROUND(I154*H154,2)</f>
        <v>0</v>
      </c>
      <c r="BL154" s="13" t="s">
        <v>147</v>
      </c>
      <c r="BM154" s="244" t="s">
        <v>235</v>
      </c>
    </row>
    <row r="155" s="2" customFormat="1" ht="44.25" customHeight="1">
      <c r="A155" s="34"/>
      <c r="B155" s="35"/>
      <c r="C155" s="232" t="s">
        <v>196</v>
      </c>
      <c r="D155" s="232" t="s">
        <v>149</v>
      </c>
      <c r="E155" s="233" t="s">
        <v>687</v>
      </c>
      <c r="F155" s="234" t="s">
        <v>688</v>
      </c>
      <c r="G155" s="235" t="s">
        <v>160</v>
      </c>
      <c r="H155" s="236">
        <v>1</v>
      </c>
      <c r="I155" s="237"/>
      <c r="J155" s="238">
        <f>ROUND(I155*H155,2)</f>
        <v>0</v>
      </c>
      <c r="K155" s="239"/>
      <c r="L155" s="40"/>
      <c r="M155" s="240" t="s">
        <v>1</v>
      </c>
      <c r="N155" s="241" t="s">
        <v>43</v>
      </c>
      <c r="O155" s="87"/>
      <c r="P155" s="242">
        <f>O155*H155</f>
        <v>0</v>
      </c>
      <c r="Q155" s="242">
        <v>0</v>
      </c>
      <c r="R155" s="242">
        <f>Q155*H155</f>
        <v>0</v>
      </c>
      <c r="S155" s="242">
        <v>0</v>
      </c>
      <c r="T155" s="243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44" t="s">
        <v>147</v>
      </c>
      <c r="AT155" s="244" t="s">
        <v>149</v>
      </c>
      <c r="AU155" s="244" t="s">
        <v>85</v>
      </c>
      <c r="AY155" s="13" t="s">
        <v>148</v>
      </c>
      <c r="BE155" s="245">
        <f>IF(N155="základní",J155,0)</f>
        <v>0</v>
      </c>
      <c r="BF155" s="245">
        <f>IF(N155="snížená",J155,0)</f>
        <v>0</v>
      </c>
      <c r="BG155" s="245">
        <f>IF(N155="zákl. přenesená",J155,0)</f>
        <v>0</v>
      </c>
      <c r="BH155" s="245">
        <f>IF(N155="sníž. přenesená",J155,0)</f>
        <v>0</v>
      </c>
      <c r="BI155" s="245">
        <f>IF(N155="nulová",J155,0)</f>
        <v>0</v>
      </c>
      <c r="BJ155" s="13" t="s">
        <v>85</v>
      </c>
      <c r="BK155" s="245">
        <f>ROUND(I155*H155,2)</f>
        <v>0</v>
      </c>
      <c r="BL155" s="13" t="s">
        <v>147</v>
      </c>
      <c r="BM155" s="244" t="s">
        <v>238</v>
      </c>
    </row>
    <row r="156" s="2" customFormat="1" ht="44.25" customHeight="1">
      <c r="A156" s="34"/>
      <c r="B156" s="35"/>
      <c r="C156" s="232" t="s">
        <v>239</v>
      </c>
      <c r="D156" s="232" t="s">
        <v>149</v>
      </c>
      <c r="E156" s="233" t="s">
        <v>687</v>
      </c>
      <c r="F156" s="234" t="s">
        <v>688</v>
      </c>
      <c r="G156" s="235" t="s">
        <v>160</v>
      </c>
      <c r="H156" s="236">
        <v>1</v>
      </c>
      <c r="I156" s="237"/>
      <c r="J156" s="238">
        <f>ROUND(I156*H156,2)</f>
        <v>0</v>
      </c>
      <c r="K156" s="239"/>
      <c r="L156" s="40"/>
      <c r="M156" s="240" t="s">
        <v>1</v>
      </c>
      <c r="N156" s="241" t="s">
        <v>43</v>
      </c>
      <c r="O156" s="87"/>
      <c r="P156" s="242">
        <f>O156*H156</f>
        <v>0</v>
      </c>
      <c r="Q156" s="242">
        <v>0</v>
      </c>
      <c r="R156" s="242">
        <f>Q156*H156</f>
        <v>0</v>
      </c>
      <c r="S156" s="242">
        <v>0</v>
      </c>
      <c r="T156" s="243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44" t="s">
        <v>147</v>
      </c>
      <c r="AT156" s="244" t="s">
        <v>149</v>
      </c>
      <c r="AU156" s="244" t="s">
        <v>85</v>
      </c>
      <c r="AY156" s="13" t="s">
        <v>148</v>
      </c>
      <c r="BE156" s="245">
        <f>IF(N156="základní",J156,0)</f>
        <v>0</v>
      </c>
      <c r="BF156" s="245">
        <f>IF(N156="snížená",J156,0)</f>
        <v>0</v>
      </c>
      <c r="BG156" s="245">
        <f>IF(N156="zákl. přenesená",J156,0)</f>
        <v>0</v>
      </c>
      <c r="BH156" s="245">
        <f>IF(N156="sníž. přenesená",J156,0)</f>
        <v>0</v>
      </c>
      <c r="BI156" s="245">
        <f>IF(N156="nulová",J156,0)</f>
        <v>0</v>
      </c>
      <c r="BJ156" s="13" t="s">
        <v>85</v>
      </c>
      <c r="BK156" s="245">
        <f>ROUND(I156*H156,2)</f>
        <v>0</v>
      </c>
      <c r="BL156" s="13" t="s">
        <v>147</v>
      </c>
      <c r="BM156" s="244" t="s">
        <v>242</v>
      </c>
    </row>
    <row r="157" s="2" customFormat="1" ht="44.25" customHeight="1">
      <c r="A157" s="34"/>
      <c r="B157" s="35"/>
      <c r="C157" s="232" t="s">
        <v>200</v>
      </c>
      <c r="D157" s="232" t="s">
        <v>149</v>
      </c>
      <c r="E157" s="233" t="s">
        <v>687</v>
      </c>
      <c r="F157" s="234" t="s">
        <v>688</v>
      </c>
      <c r="G157" s="235" t="s">
        <v>160</v>
      </c>
      <c r="H157" s="236">
        <v>1</v>
      </c>
      <c r="I157" s="237"/>
      <c r="J157" s="238">
        <f>ROUND(I157*H157,2)</f>
        <v>0</v>
      </c>
      <c r="K157" s="239"/>
      <c r="L157" s="40"/>
      <c r="M157" s="240" t="s">
        <v>1</v>
      </c>
      <c r="N157" s="241" t="s">
        <v>43</v>
      </c>
      <c r="O157" s="87"/>
      <c r="P157" s="242">
        <f>O157*H157</f>
        <v>0</v>
      </c>
      <c r="Q157" s="242">
        <v>0</v>
      </c>
      <c r="R157" s="242">
        <f>Q157*H157</f>
        <v>0</v>
      </c>
      <c r="S157" s="242">
        <v>0</v>
      </c>
      <c r="T157" s="243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44" t="s">
        <v>147</v>
      </c>
      <c r="AT157" s="244" t="s">
        <v>149</v>
      </c>
      <c r="AU157" s="244" t="s">
        <v>85</v>
      </c>
      <c r="AY157" s="13" t="s">
        <v>148</v>
      </c>
      <c r="BE157" s="245">
        <f>IF(N157="základní",J157,0)</f>
        <v>0</v>
      </c>
      <c r="BF157" s="245">
        <f>IF(N157="snížená",J157,0)</f>
        <v>0</v>
      </c>
      <c r="BG157" s="245">
        <f>IF(N157="zákl. přenesená",J157,0)</f>
        <v>0</v>
      </c>
      <c r="BH157" s="245">
        <f>IF(N157="sníž. přenesená",J157,0)</f>
        <v>0</v>
      </c>
      <c r="BI157" s="245">
        <f>IF(N157="nulová",J157,0)</f>
        <v>0</v>
      </c>
      <c r="BJ157" s="13" t="s">
        <v>85</v>
      </c>
      <c r="BK157" s="245">
        <f>ROUND(I157*H157,2)</f>
        <v>0</v>
      </c>
      <c r="BL157" s="13" t="s">
        <v>147</v>
      </c>
      <c r="BM157" s="244" t="s">
        <v>245</v>
      </c>
    </row>
    <row r="158" s="2" customFormat="1" ht="44.25" customHeight="1">
      <c r="A158" s="34"/>
      <c r="B158" s="35"/>
      <c r="C158" s="232" t="s">
        <v>246</v>
      </c>
      <c r="D158" s="232" t="s">
        <v>149</v>
      </c>
      <c r="E158" s="233" t="s">
        <v>689</v>
      </c>
      <c r="F158" s="234" t="s">
        <v>690</v>
      </c>
      <c r="G158" s="235" t="s">
        <v>160</v>
      </c>
      <c r="H158" s="236">
        <v>1</v>
      </c>
      <c r="I158" s="237"/>
      <c r="J158" s="238">
        <f>ROUND(I158*H158,2)</f>
        <v>0</v>
      </c>
      <c r="K158" s="239"/>
      <c r="L158" s="40"/>
      <c r="M158" s="240" t="s">
        <v>1</v>
      </c>
      <c r="N158" s="241" t="s">
        <v>43</v>
      </c>
      <c r="O158" s="87"/>
      <c r="P158" s="242">
        <f>O158*H158</f>
        <v>0</v>
      </c>
      <c r="Q158" s="242">
        <v>0</v>
      </c>
      <c r="R158" s="242">
        <f>Q158*H158</f>
        <v>0</v>
      </c>
      <c r="S158" s="242">
        <v>0</v>
      </c>
      <c r="T158" s="243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44" t="s">
        <v>147</v>
      </c>
      <c r="AT158" s="244" t="s">
        <v>149</v>
      </c>
      <c r="AU158" s="244" t="s">
        <v>85</v>
      </c>
      <c r="AY158" s="13" t="s">
        <v>148</v>
      </c>
      <c r="BE158" s="245">
        <f>IF(N158="základní",J158,0)</f>
        <v>0</v>
      </c>
      <c r="BF158" s="245">
        <f>IF(N158="snížená",J158,0)</f>
        <v>0</v>
      </c>
      <c r="BG158" s="245">
        <f>IF(N158="zákl. přenesená",J158,0)</f>
        <v>0</v>
      </c>
      <c r="BH158" s="245">
        <f>IF(N158="sníž. přenesená",J158,0)</f>
        <v>0</v>
      </c>
      <c r="BI158" s="245">
        <f>IF(N158="nulová",J158,0)</f>
        <v>0</v>
      </c>
      <c r="BJ158" s="13" t="s">
        <v>85</v>
      </c>
      <c r="BK158" s="245">
        <f>ROUND(I158*H158,2)</f>
        <v>0</v>
      </c>
      <c r="BL158" s="13" t="s">
        <v>147</v>
      </c>
      <c r="BM158" s="244" t="s">
        <v>249</v>
      </c>
    </row>
    <row r="159" s="2" customFormat="1" ht="44.25" customHeight="1">
      <c r="A159" s="34"/>
      <c r="B159" s="35"/>
      <c r="C159" s="232" t="s">
        <v>201</v>
      </c>
      <c r="D159" s="232" t="s">
        <v>149</v>
      </c>
      <c r="E159" s="233" t="s">
        <v>689</v>
      </c>
      <c r="F159" s="234" t="s">
        <v>690</v>
      </c>
      <c r="G159" s="235" t="s">
        <v>160</v>
      </c>
      <c r="H159" s="236">
        <v>1</v>
      </c>
      <c r="I159" s="237"/>
      <c r="J159" s="238">
        <f>ROUND(I159*H159,2)</f>
        <v>0</v>
      </c>
      <c r="K159" s="239"/>
      <c r="L159" s="40"/>
      <c r="M159" s="240" t="s">
        <v>1</v>
      </c>
      <c r="N159" s="241" t="s">
        <v>43</v>
      </c>
      <c r="O159" s="87"/>
      <c r="P159" s="242">
        <f>O159*H159</f>
        <v>0</v>
      </c>
      <c r="Q159" s="242">
        <v>0</v>
      </c>
      <c r="R159" s="242">
        <f>Q159*H159</f>
        <v>0</v>
      </c>
      <c r="S159" s="242">
        <v>0</v>
      </c>
      <c r="T159" s="243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44" t="s">
        <v>147</v>
      </c>
      <c r="AT159" s="244" t="s">
        <v>149</v>
      </c>
      <c r="AU159" s="244" t="s">
        <v>85</v>
      </c>
      <c r="AY159" s="13" t="s">
        <v>148</v>
      </c>
      <c r="BE159" s="245">
        <f>IF(N159="základní",J159,0)</f>
        <v>0</v>
      </c>
      <c r="BF159" s="245">
        <f>IF(N159="snížená",J159,0)</f>
        <v>0</v>
      </c>
      <c r="BG159" s="245">
        <f>IF(N159="zákl. přenesená",J159,0)</f>
        <v>0</v>
      </c>
      <c r="BH159" s="245">
        <f>IF(N159="sníž. přenesená",J159,0)</f>
        <v>0</v>
      </c>
      <c r="BI159" s="245">
        <f>IF(N159="nulová",J159,0)</f>
        <v>0</v>
      </c>
      <c r="BJ159" s="13" t="s">
        <v>85</v>
      </c>
      <c r="BK159" s="245">
        <f>ROUND(I159*H159,2)</f>
        <v>0</v>
      </c>
      <c r="BL159" s="13" t="s">
        <v>147</v>
      </c>
      <c r="BM159" s="244" t="s">
        <v>252</v>
      </c>
    </row>
    <row r="160" s="2" customFormat="1" ht="44.25" customHeight="1">
      <c r="A160" s="34"/>
      <c r="B160" s="35"/>
      <c r="C160" s="232" t="s">
        <v>253</v>
      </c>
      <c r="D160" s="232" t="s">
        <v>149</v>
      </c>
      <c r="E160" s="233" t="s">
        <v>691</v>
      </c>
      <c r="F160" s="234" t="s">
        <v>692</v>
      </c>
      <c r="G160" s="235" t="s">
        <v>160</v>
      </c>
      <c r="H160" s="236">
        <v>1</v>
      </c>
      <c r="I160" s="237"/>
      <c r="J160" s="238">
        <f>ROUND(I160*H160,2)</f>
        <v>0</v>
      </c>
      <c r="K160" s="239"/>
      <c r="L160" s="40"/>
      <c r="M160" s="240" t="s">
        <v>1</v>
      </c>
      <c r="N160" s="241" t="s">
        <v>43</v>
      </c>
      <c r="O160" s="87"/>
      <c r="P160" s="242">
        <f>O160*H160</f>
        <v>0</v>
      </c>
      <c r="Q160" s="242">
        <v>0</v>
      </c>
      <c r="R160" s="242">
        <f>Q160*H160</f>
        <v>0</v>
      </c>
      <c r="S160" s="242">
        <v>0</v>
      </c>
      <c r="T160" s="243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44" t="s">
        <v>147</v>
      </c>
      <c r="AT160" s="244" t="s">
        <v>149</v>
      </c>
      <c r="AU160" s="244" t="s">
        <v>85</v>
      </c>
      <c r="AY160" s="13" t="s">
        <v>148</v>
      </c>
      <c r="BE160" s="245">
        <f>IF(N160="základní",J160,0)</f>
        <v>0</v>
      </c>
      <c r="BF160" s="245">
        <f>IF(N160="snížená",J160,0)</f>
        <v>0</v>
      </c>
      <c r="BG160" s="245">
        <f>IF(N160="zákl. přenesená",J160,0)</f>
        <v>0</v>
      </c>
      <c r="BH160" s="245">
        <f>IF(N160="sníž. přenesená",J160,0)</f>
        <v>0</v>
      </c>
      <c r="BI160" s="245">
        <f>IF(N160="nulová",J160,0)</f>
        <v>0</v>
      </c>
      <c r="BJ160" s="13" t="s">
        <v>85</v>
      </c>
      <c r="BK160" s="245">
        <f>ROUND(I160*H160,2)</f>
        <v>0</v>
      </c>
      <c r="BL160" s="13" t="s">
        <v>147</v>
      </c>
      <c r="BM160" s="244" t="s">
        <v>256</v>
      </c>
    </row>
    <row r="161" s="2" customFormat="1" ht="44.25" customHeight="1">
      <c r="A161" s="34"/>
      <c r="B161" s="35"/>
      <c r="C161" s="232" t="s">
        <v>203</v>
      </c>
      <c r="D161" s="232" t="s">
        <v>149</v>
      </c>
      <c r="E161" s="233" t="s">
        <v>693</v>
      </c>
      <c r="F161" s="234" t="s">
        <v>694</v>
      </c>
      <c r="G161" s="235" t="s">
        <v>160</v>
      </c>
      <c r="H161" s="236">
        <v>1</v>
      </c>
      <c r="I161" s="237"/>
      <c r="J161" s="238">
        <f>ROUND(I161*H161,2)</f>
        <v>0</v>
      </c>
      <c r="K161" s="239"/>
      <c r="L161" s="40"/>
      <c r="M161" s="240" t="s">
        <v>1</v>
      </c>
      <c r="N161" s="241" t="s">
        <v>43</v>
      </c>
      <c r="O161" s="87"/>
      <c r="P161" s="242">
        <f>O161*H161</f>
        <v>0</v>
      </c>
      <c r="Q161" s="242">
        <v>0</v>
      </c>
      <c r="R161" s="242">
        <f>Q161*H161</f>
        <v>0</v>
      </c>
      <c r="S161" s="242">
        <v>0</v>
      </c>
      <c r="T161" s="243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44" t="s">
        <v>147</v>
      </c>
      <c r="AT161" s="244" t="s">
        <v>149</v>
      </c>
      <c r="AU161" s="244" t="s">
        <v>85</v>
      </c>
      <c r="AY161" s="13" t="s">
        <v>148</v>
      </c>
      <c r="BE161" s="245">
        <f>IF(N161="základní",J161,0)</f>
        <v>0</v>
      </c>
      <c r="BF161" s="245">
        <f>IF(N161="snížená",J161,0)</f>
        <v>0</v>
      </c>
      <c r="BG161" s="245">
        <f>IF(N161="zákl. přenesená",J161,0)</f>
        <v>0</v>
      </c>
      <c r="BH161" s="245">
        <f>IF(N161="sníž. přenesená",J161,0)</f>
        <v>0</v>
      </c>
      <c r="BI161" s="245">
        <f>IF(N161="nulová",J161,0)</f>
        <v>0</v>
      </c>
      <c r="BJ161" s="13" t="s">
        <v>85</v>
      </c>
      <c r="BK161" s="245">
        <f>ROUND(I161*H161,2)</f>
        <v>0</v>
      </c>
      <c r="BL161" s="13" t="s">
        <v>147</v>
      </c>
      <c r="BM161" s="244" t="s">
        <v>259</v>
      </c>
    </row>
    <row r="162" s="2" customFormat="1" ht="44.25" customHeight="1">
      <c r="A162" s="34"/>
      <c r="B162" s="35"/>
      <c r="C162" s="232" t="s">
        <v>260</v>
      </c>
      <c r="D162" s="232" t="s">
        <v>149</v>
      </c>
      <c r="E162" s="233" t="s">
        <v>693</v>
      </c>
      <c r="F162" s="234" t="s">
        <v>694</v>
      </c>
      <c r="G162" s="235" t="s">
        <v>160</v>
      </c>
      <c r="H162" s="236">
        <v>1</v>
      </c>
      <c r="I162" s="237"/>
      <c r="J162" s="238">
        <f>ROUND(I162*H162,2)</f>
        <v>0</v>
      </c>
      <c r="K162" s="239"/>
      <c r="L162" s="40"/>
      <c r="M162" s="240" t="s">
        <v>1</v>
      </c>
      <c r="N162" s="241" t="s">
        <v>43</v>
      </c>
      <c r="O162" s="87"/>
      <c r="P162" s="242">
        <f>O162*H162</f>
        <v>0</v>
      </c>
      <c r="Q162" s="242">
        <v>0</v>
      </c>
      <c r="R162" s="242">
        <f>Q162*H162</f>
        <v>0</v>
      </c>
      <c r="S162" s="242">
        <v>0</v>
      </c>
      <c r="T162" s="243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44" t="s">
        <v>147</v>
      </c>
      <c r="AT162" s="244" t="s">
        <v>149</v>
      </c>
      <c r="AU162" s="244" t="s">
        <v>85</v>
      </c>
      <c r="AY162" s="13" t="s">
        <v>148</v>
      </c>
      <c r="BE162" s="245">
        <f>IF(N162="základní",J162,0)</f>
        <v>0</v>
      </c>
      <c r="BF162" s="245">
        <f>IF(N162="snížená",J162,0)</f>
        <v>0</v>
      </c>
      <c r="BG162" s="245">
        <f>IF(N162="zákl. přenesená",J162,0)</f>
        <v>0</v>
      </c>
      <c r="BH162" s="245">
        <f>IF(N162="sníž. přenesená",J162,0)</f>
        <v>0</v>
      </c>
      <c r="BI162" s="245">
        <f>IF(N162="nulová",J162,0)</f>
        <v>0</v>
      </c>
      <c r="BJ162" s="13" t="s">
        <v>85</v>
      </c>
      <c r="BK162" s="245">
        <f>ROUND(I162*H162,2)</f>
        <v>0</v>
      </c>
      <c r="BL162" s="13" t="s">
        <v>147</v>
      </c>
      <c r="BM162" s="244" t="s">
        <v>263</v>
      </c>
    </row>
    <row r="163" s="2" customFormat="1" ht="44.25" customHeight="1">
      <c r="A163" s="34"/>
      <c r="B163" s="35"/>
      <c r="C163" s="232" t="s">
        <v>204</v>
      </c>
      <c r="D163" s="232" t="s">
        <v>149</v>
      </c>
      <c r="E163" s="233" t="s">
        <v>695</v>
      </c>
      <c r="F163" s="234" t="s">
        <v>696</v>
      </c>
      <c r="G163" s="235" t="s">
        <v>160</v>
      </c>
      <c r="H163" s="236">
        <v>1</v>
      </c>
      <c r="I163" s="237"/>
      <c r="J163" s="238">
        <f>ROUND(I163*H163,2)</f>
        <v>0</v>
      </c>
      <c r="K163" s="239"/>
      <c r="L163" s="40"/>
      <c r="M163" s="240" t="s">
        <v>1</v>
      </c>
      <c r="N163" s="241" t="s">
        <v>43</v>
      </c>
      <c r="O163" s="87"/>
      <c r="P163" s="242">
        <f>O163*H163</f>
        <v>0</v>
      </c>
      <c r="Q163" s="242">
        <v>0</v>
      </c>
      <c r="R163" s="242">
        <f>Q163*H163</f>
        <v>0</v>
      </c>
      <c r="S163" s="242">
        <v>0</v>
      </c>
      <c r="T163" s="243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44" t="s">
        <v>147</v>
      </c>
      <c r="AT163" s="244" t="s">
        <v>149</v>
      </c>
      <c r="AU163" s="244" t="s">
        <v>85</v>
      </c>
      <c r="AY163" s="13" t="s">
        <v>148</v>
      </c>
      <c r="BE163" s="245">
        <f>IF(N163="základní",J163,0)</f>
        <v>0</v>
      </c>
      <c r="BF163" s="245">
        <f>IF(N163="snížená",J163,0)</f>
        <v>0</v>
      </c>
      <c r="BG163" s="245">
        <f>IF(N163="zákl. přenesená",J163,0)</f>
        <v>0</v>
      </c>
      <c r="BH163" s="245">
        <f>IF(N163="sníž. přenesená",J163,0)</f>
        <v>0</v>
      </c>
      <c r="BI163" s="245">
        <f>IF(N163="nulová",J163,0)</f>
        <v>0</v>
      </c>
      <c r="BJ163" s="13" t="s">
        <v>85</v>
      </c>
      <c r="BK163" s="245">
        <f>ROUND(I163*H163,2)</f>
        <v>0</v>
      </c>
      <c r="BL163" s="13" t="s">
        <v>147</v>
      </c>
      <c r="BM163" s="244" t="s">
        <v>266</v>
      </c>
    </row>
    <row r="164" s="2" customFormat="1" ht="44.25" customHeight="1">
      <c r="A164" s="34"/>
      <c r="B164" s="35"/>
      <c r="C164" s="232" t="s">
        <v>267</v>
      </c>
      <c r="D164" s="232" t="s">
        <v>149</v>
      </c>
      <c r="E164" s="233" t="s">
        <v>695</v>
      </c>
      <c r="F164" s="234" t="s">
        <v>696</v>
      </c>
      <c r="G164" s="235" t="s">
        <v>160</v>
      </c>
      <c r="H164" s="236">
        <v>1</v>
      </c>
      <c r="I164" s="237"/>
      <c r="J164" s="238">
        <f>ROUND(I164*H164,2)</f>
        <v>0</v>
      </c>
      <c r="K164" s="239"/>
      <c r="L164" s="40"/>
      <c r="M164" s="240" t="s">
        <v>1</v>
      </c>
      <c r="N164" s="241" t="s">
        <v>43</v>
      </c>
      <c r="O164" s="87"/>
      <c r="P164" s="242">
        <f>O164*H164</f>
        <v>0</v>
      </c>
      <c r="Q164" s="242">
        <v>0</v>
      </c>
      <c r="R164" s="242">
        <f>Q164*H164</f>
        <v>0</v>
      </c>
      <c r="S164" s="242">
        <v>0</v>
      </c>
      <c r="T164" s="243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44" t="s">
        <v>147</v>
      </c>
      <c r="AT164" s="244" t="s">
        <v>149</v>
      </c>
      <c r="AU164" s="244" t="s">
        <v>85</v>
      </c>
      <c r="AY164" s="13" t="s">
        <v>148</v>
      </c>
      <c r="BE164" s="245">
        <f>IF(N164="základní",J164,0)</f>
        <v>0</v>
      </c>
      <c r="BF164" s="245">
        <f>IF(N164="snížená",J164,0)</f>
        <v>0</v>
      </c>
      <c r="BG164" s="245">
        <f>IF(N164="zákl. přenesená",J164,0)</f>
        <v>0</v>
      </c>
      <c r="BH164" s="245">
        <f>IF(N164="sníž. přenesená",J164,0)</f>
        <v>0</v>
      </c>
      <c r="BI164" s="245">
        <f>IF(N164="nulová",J164,0)</f>
        <v>0</v>
      </c>
      <c r="BJ164" s="13" t="s">
        <v>85</v>
      </c>
      <c r="BK164" s="245">
        <f>ROUND(I164*H164,2)</f>
        <v>0</v>
      </c>
      <c r="BL164" s="13" t="s">
        <v>147</v>
      </c>
      <c r="BM164" s="244" t="s">
        <v>270</v>
      </c>
    </row>
    <row r="165" s="2" customFormat="1" ht="44.25" customHeight="1">
      <c r="A165" s="34"/>
      <c r="B165" s="35"/>
      <c r="C165" s="232" t="s">
        <v>207</v>
      </c>
      <c r="D165" s="232" t="s">
        <v>149</v>
      </c>
      <c r="E165" s="233" t="s">
        <v>697</v>
      </c>
      <c r="F165" s="234" t="s">
        <v>698</v>
      </c>
      <c r="G165" s="235" t="s">
        <v>160</v>
      </c>
      <c r="H165" s="236">
        <v>1</v>
      </c>
      <c r="I165" s="237"/>
      <c r="J165" s="238">
        <f>ROUND(I165*H165,2)</f>
        <v>0</v>
      </c>
      <c r="K165" s="239"/>
      <c r="L165" s="40"/>
      <c r="M165" s="240" t="s">
        <v>1</v>
      </c>
      <c r="N165" s="241" t="s">
        <v>43</v>
      </c>
      <c r="O165" s="87"/>
      <c r="P165" s="242">
        <f>O165*H165</f>
        <v>0</v>
      </c>
      <c r="Q165" s="242">
        <v>0</v>
      </c>
      <c r="R165" s="242">
        <f>Q165*H165</f>
        <v>0</v>
      </c>
      <c r="S165" s="242">
        <v>0</v>
      </c>
      <c r="T165" s="243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44" t="s">
        <v>147</v>
      </c>
      <c r="AT165" s="244" t="s">
        <v>149</v>
      </c>
      <c r="AU165" s="244" t="s">
        <v>85</v>
      </c>
      <c r="AY165" s="13" t="s">
        <v>148</v>
      </c>
      <c r="BE165" s="245">
        <f>IF(N165="základní",J165,0)</f>
        <v>0</v>
      </c>
      <c r="BF165" s="245">
        <f>IF(N165="snížená",J165,0)</f>
        <v>0</v>
      </c>
      <c r="BG165" s="245">
        <f>IF(N165="zákl. přenesená",J165,0)</f>
        <v>0</v>
      </c>
      <c r="BH165" s="245">
        <f>IF(N165="sníž. přenesená",J165,0)</f>
        <v>0</v>
      </c>
      <c r="BI165" s="245">
        <f>IF(N165="nulová",J165,0)</f>
        <v>0</v>
      </c>
      <c r="BJ165" s="13" t="s">
        <v>85</v>
      </c>
      <c r="BK165" s="245">
        <f>ROUND(I165*H165,2)</f>
        <v>0</v>
      </c>
      <c r="BL165" s="13" t="s">
        <v>147</v>
      </c>
      <c r="BM165" s="244" t="s">
        <v>273</v>
      </c>
    </row>
    <row r="166" s="2" customFormat="1" ht="44.25" customHeight="1">
      <c r="A166" s="34"/>
      <c r="B166" s="35"/>
      <c r="C166" s="232" t="s">
        <v>274</v>
      </c>
      <c r="D166" s="232" t="s">
        <v>149</v>
      </c>
      <c r="E166" s="233" t="s">
        <v>697</v>
      </c>
      <c r="F166" s="234" t="s">
        <v>698</v>
      </c>
      <c r="G166" s="235" t="s">
        <v>160</v>
      </c>
      <c r="H166" s="236">
        <v>1</v>
      </c>
      <c r="I166" s="237"/>
      <c r="J166" s="238">
        <f>ROUND(I166*H166,2)</f>
        <v>0</v>
      </c>
      <c r="K166" s="239"/>
      <c r="L166" s="40"/>
      <c r="M166" s="240" t="s">
        <v>1</v>
      </c>
      <c r="N166" s="241" t="s">
        <v>43</v>
      </c>
      <c r="O166" s="87"/>
      <c r="P166" s="242">
        <f>O166*H166</f>
        <v>0</v>
      </c>
      <c r="Q166" s="242">
        <v>0</v>
      </c>
      <c r="R166" s="242">
        <f>Q166*H166</f>
        <v>0</v>
      </c>
      <c r="S166" s="242">
        <v>0</v>
      </c>
      <c r="T166" s="243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44" t="s">
        <v>147</v>
      </c>
      <c r="AT166" s="244" t="s">
        <v>149</v>
      </c>
      <c r="AU166" s="244" t="s">
        <v>85</v>
      </c>
      <c r="AY166" s="13" t="s">
        <v>148</v>
      </c>
      <c r="BE166" s="245">
        <f>IF(N166="základní",J166,0)</f>
        <v>0</v>
      </c>
      <c r="BF166" s="245">
        <f>IF(N166="snížená",J166,0)</f>
        <v>0</v>
      </c>
      <c r="BG166" s="245">
        <f>IF(N166="zákl. přenesená",J166,0)</f>
        <v>0</v>
      </c>
      <c r="BH166" s="245">
        <f>IF(N166="sníž. přenesená",J166,0)</f>
        <v>0</v>
      </c>
      <c r="BI166" s="245">
        <f>IF(N166="nulová",J166,0)</f>
        <v>0</v>
      </c>
      <c r="BJ166" s="13" t="s">
        <v>85</v>
      </c>
      <c r="BK166" s="245">
        <f>ROUND(I166*H166,2)</f>
        <v>0</v>
      </c>
      <c r="BL166" s="13" t="s">
        <v>147</v>
      </c>
      <c r="BM166" s="244" t="s">
        <v>277</v>
      </c>
    </row>
    <row r="167" s="2" customFormat="1" ht="44.25" customHeight="1">
      <c r="A167" s="34"/>
      <c r="B167" s="35"/>
      <c r="C167" s="232" t="s">
        <v>210</v>
      </c>
      <c r="D167" s="232" t="s">
        <v>149</v>
      </c>
      <c r="E167" s="233" t="s">
        <v>697</v>
      </c>
      <c r="F167" s="234" t="s">
        <v>698</v>
      </c>
      <c r="G167" s="235" t="s">
        <v>160</v>
      </c>
      <c r="H167" s="236">
        <v>1</v>
      </c>
      <c r="I167" s="237"/>
      <c r="J167" s="238">
        <f>ROUND(I167*H167,2)</f>
        <v>0</v>
      </c>
      <c r="K167" s="239"/>
      <c r="L167" s="40"/>
      <c r="M167" s="240" t="s">
        <v>1</v>
      </c>
      <c r="N167" s="241" t="s">
        <v>43</v>
      </c>
      <c r="O167" s="87"/>
      <c r="P167" s="242">
        <f>O167*H167</f>
        <v>0</v>
      </c>
      <c r="Q167" s="242">
        <v>0</v>
      </c>
      <c r="R167" s="242">
        <f>Q167*H167</f>
        <v>0</v>
      </c>
      <c r="S167" s="242">
        <v>0</v>
      </c>
      <c r="T167" s="243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44" t="s">
        <v>147</v>
      </c>
      <c r="AT167" s="244" t="s">
        <v>149</v>
      </c>
      <c r="AU167" s="244" t="s">
        <v>85</v>
      </c>
      <c r="AY167" s="13" t="s">
        <v>148</v>
      </c>
      <c r="BE167" s="245">
        <f>IF(N167="základní",J167,0)</f>
        <v>0</v>
      </c>
      <c r="BF167" s="245">
        <f>IF(N167="snížená",J167,0)</f>
        <v>0</v>
      </c>
      <c r="BG167" s="245">
        <f>IF(N167="zákl. přenesená",J167,0)</f>
        <v>0</v>
      </c>
      <c r="BH167" s="245">
        <f>IF(N167="sníž. přenesená",J167,0)</f>
        <v>0</v>
      </c>
      <c r="BI167" s="245">
        <f>IF(N167="nulová",J167,0)</f>
        <v>0</v>
      </c>
      <c r="BJ167" s="13" t="s">
        <v>85</v>
      </c>
      <c r="BK167" s="245">
        <f>ROUND(I167*H167,2)</f>
        <v>0</v>
      </c>
      <c r="BL167" s="13" t="s">
        <v>147</v>
      </c>
      <c r="BM167" s="244" t="s">
        <v>280</v>
      </c>
    </row>
    <row r="168" s="2" customFormat="1" ht="44.25" customHeight="1">
      <c r="A168" s="34"/>
      <c r="B168" s="35"/>
      <c r="C168" s="232" t="s">
        <v>281</v>
      </c>
      <c r="D168" s="232" t="s">
        <v>149</v>
      </c>
      <c r="E168" s="233" t="s">
        <v>699</v>
      </c>
      <c r="F168" s="234" t="s">
        <v>700</v>
      </c>
      <c r="G168" s="235" t="s">
        <v>160</v>
      </c>
      <c r="H168" s="236">
        <v>1</v>
      </c>
      <c r="I168" s="237"/>
      <c r="J168" s="238">
        <f>ROUND(I168*H168,2)</f>
        <v>0</v>
      </c>
      <c r="K168" s="239"/>
      <c r="L168" s="40"/>
      <c r="M168" s="240" t="s">
        <v>1</v>
      </c>
      <c r="N168" s="241" t="s">
        <v>43</v>
      </c>
      <c r="O168" s="87"/>
      <c r="P168" s="242">
        <f>O168*H168</f>
        <v>0</v>
      </c>
      <c r="Q168" s="242">
        <v>0</v>
      </c>
      <c r="R168" s="242">
        <f>Q168*H168</f>
        <v>0</v>
      </c>
      <c r="S168" s="242">
        <v>0</v>
      </c>
      <c r="T168" s="243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44" t="s">
        <v>147</v>
      </c>
      <c r="AT168" s="244" t="s">
        <v>149</v>
      </c>
      <c r="AU168" s="244" t="s">
        <v>85</v>
      </c>
      <c r="AY168" s="13" t="s">
        <v>148</v>
      </c>
      <c r="BE168" s="245">
        <f>IF(N168="základní",J168,0)</f>
        <v>0</v>
      </c>
      <c r="BF168" s="245">
        <f>IF(N168="snížená",J168,0)</f>
        <v>0</v>
      </c>
      <c r="BG168" s="245">
        <f>IF(N168="zákl. přenesená",J168,0)</f>
        <v>0</v>
      </c>
      <c r="BH168" s="245">
        <f>IF(N168="sníž. přenesená",J168,0)</f>
        <v>0</v>
      </c>
      <c r="BI168" s="245">
        <f>IF(N168="nulová",J168,0)</f>
        <v>0</v>
      </c>
      <c r="BJ168" s="13" t="s">
        <v>85</v>
      </c>
      <c r="BK168" s="245">
        <f>ROUND(I168*H168,2)</f>
        <v>0</v>
      </c>
      <c r="BL168" s="13" t="s">
        <v>147</v>
      </c>
      <c r="BM168" s="244" t="s">
        <v>284</v>
      </c>
    </row>
    <row r="169" s="2" customFormat="1" ht="44.25" customHeight="1">
      <c r="A169" s="34"/>
      <c r="B169" s="35"/>
      <c r="C169" s="232" t="s">
        <v>214</v>
      </c>
      <c r="D169" s="232" t="s">
        <v>149</v>
      </c>
      <c r="E169" s="233" t="s">
        <v>701</v>
      </c>
      <c r="F169" s="234" t="s">
        <v>702</v>
      </c>
      <c r="G169" s="235" t="s">
        <v>160</v>
      </c>
      <c r="H169" s="236">
        <v>1</v>
      </c>
      <c r="I169" s="237"/>
      <c r="J169" s="238">
        <f>ROUND(I169*H169,2)</f>
        <v>0</v>
      </c>
      <c r="K169" s="239"/>
      <c r="L169" s="40"/>
      <c r="M169" s="240" t="s">
        <v>1</v>
      </c>
      <c r="N169" s="241" t="s">
        <v>43</v>
      </c>
      <c r="O169" s="87"/>
      <c r="P169" s="242">
        <f>O169*H169</f>
        <v>0</v>
      </c>
      <c r="Q169" s="242">
        <v>0</v>
      </c>
      <c r="R169" s="242">
        <f>Q169*H169</f>
        <v>0</v>
      </c>
      <c r="S169" s="242">
        <v>0</v>
      </c>
      <c r="T169" s="243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44" t="s">
        <v>147</v>
      </c>
      <c r="AT169" s="244" t="s">
        <v>149</v>
      </c>
      <c r="AU169" s="244" t="s">
        <v>85</v>
      </c>
      <c r="AY169" s="13" t="s">
        <v>148</v>
      </c>
      <c r="BE169" s="245">
        <f>IF(N169="základní",J169,0)</f>
        <v>0</v>
      </c>
      <c r="BF169" s="245">
        <f>IF(N169="snížená",J169,0)</f>
        <v>0</v>
      </c>
      <c r="BG169" s="245">
        <f>IF(N169="zákl. přenesená",J169,0)</f>
        <v>0</v>
      </c>
      <c r="BH169" s="245">
        <f>IF(N169="sníž. přenesená",J169,0)</f>
        <v>0</v>
      </c>
      <c r="BI169" s="245">
        <f>IF(N169="nulová",J169,0)</f>
        <v>0</v>
      </c>
      <c r="BJ169" s="13" t="s">
        <v>85</v>
      </c>
      <c r="BK169" s="245">
        <f>ROUND(I169*H169,2)</f>
        <v>0</v>
      </c>
      <c r="BL169" s="13" t="s">
        <v>147</v>
      </c>
      <c r="BM169" s="244" t="s">
        <v>285</v>
      </c>
    </row>
    <row r="170" s="2" customFormat="1" ht="44.25" customHeight="1">
      <c r="A170" s="34"/>
      <c r="B170" s="35"/>
      <c r="C170" s="232" t="s">
        <v>286</v>
      </c>
      <c r="D170" s="232" t="s">
        <v>149</v>
      </c>
      <c r="E170" s="233" t="s">
        <v>701</v>
      </c>
      <c r="F170" s="234" t="s">
        <v>702</v>
      </c>
      <c r="G170" s="235" t="s">
        <v>160</v>
      </c>
      <c r="H170" s="236">
        <v>1</v>
      </c>
      <c r="I170" s="237"/>
      <c r="J170" s="238">
        <f>ROUND(I170*H170,2)</f>
        <v>0</v>
      </c>
      <c r="K170" s="239"/>
      <c r="L170" s="40"/>
      <c r="M170" s="240" t="s">
        <v>1</v>
      </c>
      <c r="N170" s="241" t="s">
        <v>43</v>
      </c>
      <c r="O170" s="87"/>
      <c r="P170" s="242">
        <f>O170*H170</f>
        <v>0</v>
      </c>
      <c r="Q170" s="242">
        <v>0</v>
      </c>
      <c r="R170" s="242">
        <f>Q170*H170</f>
        <v>0</v>
      </c>
      <c r="S170" s="242">
        <v>0</v>
      </c>
      <c r="T170" s="243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44" t="s">
        <v>147</v>
      </c>
      <c r="AT170" s="244" t="s">
        <v>149</v>
      </c>
      <c r="AU170" s="244" t="s">
        <v>85</v>
      </c>
      <c r="AY170" s="13" t="s">
        <v>148</v>
      </c>
      <c r="BE170" s="245">
        <f>IF(N170="základní",J170,0)</f>
        <v>0</v>
      </c>
      <c r="BF170" s="245">
        <f>IF(N170="snížená",J170,0)</f>
        <v>0</v>
      </c>
      <c r="BG170" s="245">
        <f>IF(N170="zákl. přenesená",J170,0)</f>
        <v>0</v>
      </c>
      <c r="BH170" s="245">
        <f>IF(N170="sníž. přenesená",J170,0)</f>
        <v>0</v>
      </c>
      <c r="BI170" s="245">
        <f>IF(N170="nulová",J170,0)</f>
        <v>0</v>
      </c>
      <c r="BJ170" s="13" t="s">
        <v>85</v>
      </c>
      <c r="BK170" s="245">
        <f>ROUND(I170*H170,2)</f>
        <v>0</v>
      </c>
      <c r="BL170" s="13" t="s">
        <v>147</v>
      </c>
      <c r="BM170" s="244" t="s">
        <v>289</v>
      </c>
    </row>
    <row r="171" s="2" customFormat="1" ht="44.25" customHeight="1">
      <c r="A171" s="34"/>
      <c r="B171" s="35"/>
      <c r="C171" s="232" t="s">
        <v>217</v>
      </c>
      <c r="D171" s="232" t="s">
        <v>149</v>
      </c>
      <c r="E171" s="233" t="s">
        <v>703</v>
      </c>
      <c r="F171" s="234" t="s">
        <v>704</v>
      </c>
      <c r="G171" s="235" t="s">
        <v>160</v>
      </c>
      <c r="H171" s="236">
        <v>1</v>
      </c>
      <c r="I171" s="237"/>
      <c r="J171" s="238">
        <f>ROUND(I171*H171,2)</f>
        <v>0</v>
      </c>
      <c r="K171" s="239"/>
      <c r="L171" s="40"/>
      <c r="M171" s="240" t="s">
        <v>1</v>
      </c>
      <c r="N171" s="241" t="s">
        <v>43</v>
      </c>
      <c r="O171" s="87"/>
      <c r="P171" s="242">
        <f>O171*H171</f>
        <v>0</v>
      </c>
      <c r="Q171" s="242">
        <v>0</v>
      </c>
      <c r="R171" s="242">
        <f>Q171*H171</f>
        <v>0</v>
      </c>
      <c r="S171" s="242">
        <v>0</v>
      </c>
      <c r="T171" s="243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44" t="s">
        <v>147</v>
      </c>
      <c r="AT171" s="244" t="s">
        <v>149</v>
      </c>
      <c r="AU171" s="244" t="s">
        <v>85</v>
      </c>
      <c r="AY171" s="13" t="s">
        <v>148</v>
      </c>
      <c r="BE171" s="245">
        <f>IF(N171="základní",J171,0)</f>
        <v>0</v>
      </c>
      <c r="BF171" s="245">
        <f>IF(N171="snížená",J171,0)</f>
        <v>0</v>
      </c>
      <c r="BG171" s="245">
        <f>IF(N171="zákl. přenesená",J171,0)</f>
        <v>0</v>
      </c>
      <c r="BH171" s="245">
        <f>IF(N171="sníž. přenesená",J171,0)</f>
        <v>0</v>
      </c>
      <c r="BI171" s="245">
        <f>IF(N171="nulová",J171,0)</f>
        <v>0</v>
      </c>
      <c r="BJ171" s="13" t="s">
        <v>85</v>
      </c>
      <c r="BK171" s="245">
        <f>ROUND(I171*H171,2)</f>
        <v>0</v>
      </c>
      <c r="BL171" s="13" t="s">
        <v>147</v>
      </c>
      <c r="BM171" s="244" t="s">
        <v>292</v>
      </c>
    </row>
    <row r="172" s="2" customFormat="1" ht="44.25" customHeight="1">
      <c r="A172" s="34"/>
      <c r="B172" s="35"/>
      <c r="C172" s="232" t="s">
        <v>293</v>
      </c>
      <c r="D172" s="232" t="s">
        <v>149</v>
      </c>
      <c r="E172" s="233" t="s">
        <v>705</v>
      </c>
      <c r="F172" s="234" t="s">
        <v>706</v>
      </c>
      <c r="G172" s="235" t="s">
        <v>160</v>
      </c>
      <c r="H172" s="236">
        <v>1</v>
      </c>
      <c r="I172" s="237"/>
      <c r="J172" s="238">
        <f>ROUND(I172*H172,2)</f>
        <v>0</v>
      </c>
      <c r="K172" s="239"/>
      <c r="L172" s="40"/>
      <c r="M172" s="240" t="s">
        <v>1</v>
      </c>
      <c r="N172" s="241" t="s">
        <v>43</v>
      </c>
      <c r="O172" s="87"/>
      <c r="P172" s="242">
        <f>O172*H172</f>
        <v>0</v>
      </c>
      <c r="Q172" s="242">
        <v>0</v>
      </c>
      <c r="R172" s="242">
        <f>Q172*H172</f>
        <v>0</v>
      </c>
      <c r="S172" s="242">
        <v>0</v>
      </c>
      <c r="T172" s="243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44" t="s">
        <v>147</v>
      </c>
      <c r="AT172" s="244" t="s">
        <v>149</v>
      </c>
      <c r="AU172" s="244" t="s">
        <v>85</v>
      </c>
      <c r="AY172" s="13" t="s">
        <v>148</v>
      </c>
      <c r="BE172" s="245">
        <f>IF(N172="základní",J172,0)</f>
        <v>0</v>
      </c>
      <c r="BF172" s="245">
        <f>IF(N172="snížená",J172,0)</f>
        <v>0</v>
      </c>
      <c r="BG172" s="245">
        <f>IF(N172="zákl. přenesená",J172,0)</f>
        <v>0</v>
      </c>
      <c r="BH172" s="245">
        <f>IF(N172="sníž. přenesená",J172,0)</f>
        <v>0</v>
      </c>
      <c r="BI172" s="245">
        <f>IF(N172="nulová",J172,0)</f>
        <v>0</v>
      </c>
      <c r="BJ172" s="13" t="s">
        <v>85</v>
      </c>
      <c r="BK172" s="245">
        <f>ROUND(I172*H172,2)</f>
        <v>0</v>
      </c>
      <c r="BL172" s="13" t="s">
        <v>147</v>
      </c>
      <c r="BM172" s="244" t="s">
        <v>294</v>
      </c>
    </row>
    <row r="173" s="2" customFormat="1" ht="44.25" customHeight="1">
      <c r="A173" s="34"/>
      <c r="B173" s="35"/>
      <c r="C173" s="232" t="s">
        <v>221</v>
      </c>
      <c r="D173" s="232" t="s">
        <v>149</v>
      </c>
      <c r="E173" s="233" t="s">
        <v>705</v>
      </c>
      <c r="F173" s="234" t="s">
        <v>706</v>
      </c>
      <c r="G173" s="235" t="s">
        <v>160</v>
      </c>
      <c r="H173" s="236">
        <v>1</v>
      </c>
      <c r="I173" s="237"/>
      <c r="J173" s="238">
        <f>ROUND(I173*H173,2)</f>
        <v>0</v>
      </c>
      <c r="K173" s="239"/>
      <c r="L173" s="40"/>
      <c r="M173" s="240" t="s">
        <v>1</v>
      </c>
      <c r="N173" s="241" t="s">
        <v>43</v>
      </c>
      <c r="O173" s="87"/>
      <c r="P173" s="242">
        <f>O173*H173</f>
        <v>0</v>
      </c>
      <c r="Q173" s="242">
        <v>0</v>
      </c>
      <c r="R173" s="242">
        <f>Q173*H173</f>
        <v>0</v>
      </c>
      <c r="S173" s="242">
        <v>0</v>
      </c>
      <c r="T173" s="243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44" t="s">
        <v>147</v>
      </c>
      <c r="AT173" s="244" t="s">
        <v>149</v>
      </c>
      <c r="AU173" s="244" t="s">
        <v>85</v>
      </c>
      <c r="AY173" s="13" t="s">
        <v>148</v>
      </c>
      <c r="BE173" s="245">
        <f>IF(N173="základní",J173,0)</f>
        <v>0</v>
      </c>
      <c r="BF173" s="245">
        <f>IF(N173="snížená",J173,0)</f>
        <v>0</v>
      </c>
      <c r="BG173" s="245">
        <f>IF(N173="zákl. přenesená",J173,0)</f>
        <v>0</v>
      </c>
      <c r="BH173" s="245">
        <f>IF(N173="sníž. přenesená",J173,0)</f>
        <v>0</v>
      </c>
      <c r="BI173" s="245">
        <f>IF(N173="nulová",J173,0)</f>
        <v>0</v>
      </c>
      <c r="BJ173" s="13" t="s">
        <v>85</v>
      </c>
      <c r="BK173" s="245">
        <f>ROUND(I173*H173,2)</f>
        <v>0</v>
      </c>
      <c r="BL173" s="13" t="s">
        <v>147</v>
      </c>
      <c r="BM173" s="244" t="s">
        <v>297</v>
      </c>
    </row>
    <row r="174" s="2" customFormat="1" ht="44.25" customHeight="1">
      <c r="A174" s="34"/>
      <c r="B174" s="35"/>
      <c r="C174" s="232" t="s">
        <v>298</v>
      </c>
      <c r="D174" s="232" t="s">
        <v>149</v>
      </c>
      <c r="E174" s="233" t="s">
        <v>707</v>
      </c>
      <c r="F174" s="234" t="s">
        <v>708</v>
      </c>
      <c r="G174" s="235" t="s">
        <v>160</v>
      </c>
      <c r="H174" s="236">
        <v>1</v>
      </c>
      <c r="I174" s="237"/>
      <c r="J174" s="238">
        <f>ROUND(I174*H174,2)</f>
        <v>0</v>
      </c>
      <c r="K174" s="239"/>
      <c r="L174" s="40"/>
      <c r="M174" s="240" t="s">
        <v>1</v>
      </c>
      <c r="N174" s="241" t="s">
        <v>43</v>
      </c>
      <c r="O174" s="87"/>
      <c r="P174" s="242">
        <f>O174*H174</f>
        <v>0</v>
      </c>
      <c r="Q174" s="242">
        <v>0</v>
      </c>
      <c r="R174" s="242">
        <f>Q174*H174</f>
        <v>0</v>
      </c>
      <c r="S174" s="242">
        <v>0</v>
      </c>
      <c r="T174" s="243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44" t="s">
        <v>147</v>
      </c>
      <c r="AT174" s="244" t="s">
        <v>149</v>
      </c>
      <c r="AU174" s="244" t="s">
        <v>85</v>
      </c>
      <c r="AY174" s="13" t="s">
        <v>148</v>
      </c>
      <c r="BE174" s="245">
        <f>IF(N174="základní",J174,0)</f>
        <v>0</v>
      </c>
      <c r="BF174" s="245">
        <f>IF(N174="snížená",J174,0)</f>
        <v>0</v>
      </c>
      <c r="BG174" s="245">
        <f>IF(N174="zákl. přenesená",J174,0)</f>
        <v>0</v>
      </c>
      <c r="BH174" s="245">
        <f>IF(N174="sníž. přenesená",J174,0)</f>
        <v>0</v>
      </c>
      <c r="BI174" s="245">
        <f>IF(N174="nulová",J174,0)</f>
        <v>0</v>
      </c>
      <c r="BJ174" s="13" t="s">
        <v>85</v>
      </c>
      <c r="BK174" s="245">
        <f>ROUND(I174*H174,2)</f>
        <v>0</v>
      </c>
      <c r="BL174" s="13" t="s">
        <v>147</v>
      </c>
      <c r="BM174" s="244" t="s">
        <v>301</v>
      </c>
    </row>
    <row r="175" s="2" customFormat="1" ht="44.25" customHeight="1">
      <c r="A175" s="34"/>
      <c r="B175" s="35"/>
      <c r="C175" s="232" t="s">
        <v>224</v>
      </c>
      <c r="D175" s="232" t="s">
        <v>149</v>
      </c>
      <c r="E175" s="233" t="s">
        <v>707</v>
      </c>
      <c r="F175" s="234" t="s">
        <v>708</v>
      </c>
      <c r="G175" s="235" t="s">
        <v>160</v>
      </c>
      <c r="H175" s="236">
        <v>1</v>
      </c>
      <c r="I175" s="237"/>
      <c r="J175" s="238">
        <f>ROUND(I175*H175,2)</f>
        <v>0</v>
      </c>
      <c r="K175" s="239"/>
      <c r="L175" s="40"/>
      <c r="M175" s="240" t="s">
        <v>1</v>
      </c>
      <c r="N175" s="241" t="s">
        <v>43</v>
      </c>
      <c r="O175" s="87"/>
      <c r="P175" s="242">
        <f>O175*H175</f>
        <v>0</v>
      </c>
      <c r="Q175" s="242">
        <v>0</v>
      </c>
      <c r="R175" s="242">
        <f>Q175*H175</f>
        <v>0</v>
      </c>
      <c r="S175" s="242">
        <v>0</v>
      </c>
      <c r="T175" s="243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44" t="s">
        <v>147</v>
      </c>
      <c r="AT175" s="244" t="s">
        <v>149</v>
      </c>
      <c r="AU175" s="244" t="s">
        <v>85</v>
      </c>
      <c r="AY175" s="13" t="s">
        <v>148</v>
      </c>
      <c r="BE175" s="245">
        <f>IF(N175="základní",J175,0)</f>
        <v>0</v>
      </c>
      <c r="BF175" s="245">
        <f>IF(N175="snížená",J175,0)</f>
        <v>0</v>
      </c>
      <c r="BG175" s="245">
        <f>IF(N175="zákl. přenesená",J175,0)</f>
        <v>0</v>
      </c>
      <c r="BH175" s="245">
        <f>IF(N175="sníž. přenesená",J175,0)</f>
        <v>0</v>
      </c>
      <c r="BI175" s="245">
        <f>IF(N175="nulová",J175,0)</f>
        <v>0</v>
      </c>
      <c r="BJ175" s="13" t="s">
        <v>85</v>
      </c>
      <c r="BK175" s="245">
        <f>ROUND(I175*H175,2)</f>
        <v>0</v>
      </c>
      <c r="BL175" s="13" t="s">
        <v>147</v>
      </c>
      <c r="BM175" s="244" t="s">
        <v>304</v>
      </c>
    </row>
    <row r="176" s="2" customFormat="1" ht="44.25" customHeight="1">
      <c r="A176" s="34"/>
      <c r="B176" s="35"/>
      <c r="C176" s="232" t="s">
        <v>305</v>
      </c>
      <c r="D176" s="232" t="s">
        <v>149</v>
      </c>
      <c r="E176" s="233" t="s">
        <v>709</v>
      </c>
      <c r="F176" s="234" t="s">
        <v>710</v>
      </c>
      <c r="G176" s="235" t="s">
        <v>160</v>
      </c>
      <c r="H176" s="236">
        <v>1</v>
      </c>
      <c r="I176" s="237"/>
      <c r="J176" s="238">
        <f>ROUND(I176*H176,2)</f>
        <v>0</v>
      </c>
      <c r="K176" s="239"/>
      <c r="L176" s="40"/>
      <c r="M176" s="240" t="s">
        <v>1</v>
      </c>
      <c r="N176" s="241" t="s">
        <v>43</v>
      </c>
      <c r="O176" s="87"/>
      <c r="P176" s="242">
        <f>O176*H176</f>
        <v>0</v>
      </c>
      <c r="Q176" s="242">
        <v>0</v>
      </c>
      <c r="R176" s="242">
        <f>Q176*H176</f>
        <v>0</v>
      </c>
      <c r="S176" s="242">
        <v>0</v>
      </c>
      <c r="T176" s="243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44" t="s">
        <v>147</v>
      </c>
      <c r="AT176" s="244" t="s">
        <v>149</v>
      </c>
      <c r="AU176" s="244" t="s">
        <v>85</v>
      </c>
      <c r="AY176" s="13" t="s">
        <v>148</v>
      </c>
      <c r="BE176" s="245">
        <f>IF(N176="základní",J176,0)</f>
        <v>0</v>
      </c>
      <c r="BF176" s="245">
        <f>IF(N176="snížená",J176,0)</f>
        <v>0</v>
      </c>
      <c r="BG176" s="245">
        <f>IF(N176="zákl. přenesená",J176,0)</f>
        <v>0</v>
      </c>
      <c r="BH176" s="245">
        <f>IF(N176="sníž. přenesená",J176,0)</f>
        <v>0</v>
      </c>
      <c r="BI176" s="245">
        <f>IF(N176="nulová",J176,0)</f>
        <v>0</v>
      </c>
      <c r="BJ176" s="13" t="s">
        <v>85</v>
      </c>
      <c r="BK176" s="245">
        <f>ROUND(I176*H176,2)</f>
        <v>0</v>
      </c>
      <c r="BL176" s="13" t="s">
        <v>147</v>
      </c>
      <c r="BM176" s="244" t="s">
        <v>306</v>
      </c>
    </row>
    <row r="177" s="2" customFormat="1" ht="44.25" customHeight="1">
      <c r="A177" s="34"/>
      <c r="B177" s="35"/>
      <c r="C177" s="232" t="s">
        <v>228</v>
      </c>
      <c r="D177" s="232" t="s">
        <v>149</v>
      </c>
      <c r="E177" s="233" t="s">
        <v>711</v>
      </c>
      <c r="F177" s="234" t="s">
        <v>712</v>
      </c>
      <c r="G177" s="235" t="s">
        <v>160</v>
      </c>
      <c r="H177" s="236">
        <v>1</v>
      </c>
      <c r="I177" s="237"/>
      <c r="J177" s="238">
        <f>ROUND(I177*H177,2)</f>
        <v>0</v>
      </c>
      <c r="K177" s="239"/>
      <c r="L177" s="40"/>
      <c r="M177" s="240" t="s">
        <v>1</v>
      </c>
      <c r="N177" s="241" t="s">
        <v>43</v>
      </c>
      <c r="O177" s="87"/>
      <c r="P177" s="242">
        <f>O177*H177</f>
        <v>0</v>
      </c>
      <c r="Q177" s="242">
        <v>0</v>
      </c>
      <c r="R177" s="242">
        <f>Q177*H177</f>
        <v>0</v>
      </c>
      <c r="S177" s="242">
        <v>0</v>
      </c>
      <c r="T177" s="243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44" t="s">
        <v>147</v>
      </c>
      <c r="AT177" s="244" t="s">
        <v>149</v>
      </c>
      <c r="AU177" s="244" t="s">
        <v>85</v>
      </c>
      <c r="AY177" s="13" t="s">
        <v>148</v>
      </c>
      <c r="BE177" s="245">
        <f>IF(N177="základní",J177,0)</f>
        <v>0</v>
      </c>
      <c r="BF177" s="245">
        <f>IF(N177="snížená",J177,0)</f>
        <v>0</v>
      </c>
      <c r="BG177" s="245">
        <f>IF(N177="zákl. přenesená",J177,0)</f>
        <v>0</v>
      </c>
      <c r="BH177" s="245">
        <f>IF(N177="sníž. přenesená",J177,0)</f>
        <v>0</v>
      </c>
      <c r="BI177" s="245">
        <f>IF(N177="nulová",J177,0)</f>
        <v>0</v>
      </c>
      <c r="BJ177" s="13" t="s">
        <v>85</v>
      </c>
      <c r="BK177" s="245">
        <f>ROUND(I177*H177,2)</f>
        <v>0</v>
      </c>
      <c r="BL177" s="13" t="s">
        <v>147</v>
      </c>
      <c r="BM177" s="244" t="s">
        <v>307</v>
      </c>
    </row>
    <row r="178" s="2" customFormat="1" ht="44.25" customHeight="1">
      <c r="A178" s="34"/>
      <c r="B178" s="35"/>
      <c r="C178" s="232" t="s">
        <v>308</v>
      </c>
      <c r="D178" s="232" t="s">
        <v>149</v>
      </c>
      <c r="E178" s="233" t="s">
        <v>711</v>
      </c>
      <c r="F178" s="234" t="s">
        <v>712</v>
      </c>
      <c r="G178" s="235" t="s">
        <v>160</v>
      </c>
      <c r="H178" s="236">
        <v>1</v>
      </c>
      <c r="I178" s="237"/>
      <c r="J178" s="238">
        <f>ROUND(I178*H178,2)</f>
        <v>0</v>
      </c>
      <c r="K178" s="239"/>
      <c r="L178" s="40"/>
      <c r="M178" s="240" t="s">
        <v>1</v>
      </c>
      <c r="N178" s="241" t="s">
        <v>43</v>
      </c>
      <c r="O178" s="87"/>
      <c r="P178" s="242">
        <f>O178*H178</f>
        <v>0</v>
      </c>
      <c r="Q178" s="242">
        <v>0</v>
      </c>
      <c r="R178" s="242">
        <f>Q178*H178</f>
        <v>0</v>
      </c>
      <c r="S178" s="242">
        <v>0</v>
      </c>
      <c r="T178" s="243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44" t="s">
        <v>147</v>
      </c>
      <c r="AT178" s="244" t="s">
        <v>149</v>
      </c>
      <c r="AU178" s="244" t="s">
        <v>85</v>
      </c>
      <c r="AY178" s="13" t="s">
        <v>148</v>
      </c>
      <c r="BE178" s="245">
        <f>IF(N178="základní",J178,0)</f>
        <v>0</v>
      </c>
      <c r="BF178" s="245">
        <f>IF(N178="snížená",J178,0)</f>
        <v>0</v>
      </c>
      <c r="BG178" s="245">
        <f>IF(N178="zákl. přenesená",J178,0)</f>
        <v>0</v>
      </c>
      <c r="BH178" s="245">
        <f>IF(N178="sníž. přenesená",J178,0)</f>
        <v>0</v>
      </c>
      <c r="BI178" s="245">
        <f>IF(N178="nulová",J178,0)</f>
        <v>0</v>
      </c>
      <c r="BJ178" s="13" t="s">
        <v>85</v>
      </c>
      <c r="BK178" s="245">
        <f>ROUND(I178*H178,2)</f>
        <v>0</v>
      </c>
      <c r="BL178" s="13" t="s">
        <v>147</v>
      </c>
      <c r="BM178" s="244" t="s">
        <v>309</v>
      </c>
    </row>
    <row r="179" s="2" customFormat="1" ht="44.25" customHeight="1">
      <c r="A179" s="34"/>
      <c r="B179" s="35"/>
      <c r="C179" s="232" t="s">
        <v>231</v>
      </c>
      <c r="D179" s="232" t="s">
        <v>149</v>
      </c>
      <c r="E179" s="233" t="s">
        <v>713</v>
      </c>
      <c r="F179" s="234" t="s">
        <v>714</v>
      </c>
      <c r="G179" s="235" t="s">
        <v>160</v>
      </c>
      <c r="H179" s="236">
        <v>1</v>
      </c>
      <c r="I179" s="237"/>
      <c r="J179" s="238">
        <f>ROUND(I179*H179,2)</f>
        <v>0</v>
      </c>
      <c r="K179" s="239"/>
      <c r="L179" s="40"/>
      <c r="M179" s="240" t="s">
        <v>1</v>
      </c>
      <c r="N179" s="241" t="s">
        <v>43</v>
      </c>
      <c r="O179" s="87"/>
      <c r="P179" s="242">
        <f>O179*H179</f>
        <v>0</v>
      </c>
      <c r="Q179" s="242">
        <v>0</v>
      </c>
      <c r="R179" s="242">
        <f>Q179*H179</f>
        <v>0</v>
      </c>
      <c r="S179" s="242">
        <v>0</v>
      </c>
      <c r="T179" s="243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44" t="s">
        <v>147</v>
      </c>
      <c r="AT179" s="244" t="s">
        <v>149</v>
      </c>
      <c r="AU179" s="244" t="s">
        <v>85</v>
      </c>
      <c r="AY179" s="13" t="s">
        <v>148</v>
      </c>
      <c r="BE179" s="245">
        <f>IF(N179="základní",J179,0)</f>
        <v>0</v>
      </c>
      <c r="BF179" s="245">
        <f>IF(N179="snížená",J179,0)</f>
        <v>0</v>
      </c>
      <c r="BG179" s="245">
        <f>IF(N179="zákl. přenesená",J179,0)</f>
        <v>0</v>
      </c>
      <c r="BH179" s="245">
        <f>IF(N179="sníž. přenesená",J179,0)</f>
        <v>0</v>
      </c>
      <c r="BI179" s="245">
        <f>IF(N179="nulová",J179,0)</f>
        <v>0</v>
      </c>
      <c r="BJ179" s="13" t="s">
        <v>85</v>
      </c>
      <c r="BK179" s="245">
        <f>ROUND(I179*H179,2)</f>
        <v>0</v>
      </c>
      <c r="BL179" s="13" t="s">
        <v>147</v>
      </c>
      <c r="BM179" s="244" t="s">
        <v>310</v>
      </c>
    </row>
    <row r="180" s="2" customFormat="1" ht="44.25" customHeight="1">
      <c r="A180" s="34"/>
      <c r="B180" s="35"/>
      <c r="C180" s="232" t="s">
        <v>311</v>
      </c>
      <c r="D180" s="232" t="s">
        <v>149</v>
      </c>
      <c r="E180" s="233" t="s">
        <v>715</v>
      </c>
      <c r="F180" s="234" t="s">
        <v>716</v>
      </c>
      <c r="G180" s="235" t="s">
        <v>160</v>
      </c>
      <c r="H180" s="236">
        <v>1</v>
      </c>
      <c r="I180" s="237"/>
      <c r="J180" s="238">
        <f>ROUND(I180*H180,2)</f>
        <v>0</v>
      </c>
      <c r="K180" s="239"/>
      <c r="L180" s="40"/>
      <c r="M180" s="240" t="s">
        <v>1</v>
      </c>
      <c r="N180" s="241" t="s">
        <v>43</v>
      </c>
      <c r="O180" s="87"/>
      <c r="P180" s="242">
        <f>O180*H180</f>
        <v>0</v>
      </c>
      <c r="Q180" s="242">
        <v>0</v>
      </c>
      <c r="R180" s="242">
        <f>Q180*H180</f>
        <v>0</v>
      </c>
      <c r="S180" s="242">
        <v>0</v>
      </c>
      <c r="T180" s="243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44" t="s">
        <v>147</v>
      </c>
      <c r="AT180" s="244" t="s">
        <v>149</v>
      </c>
      <c r="AU180" s="244" t="s">
        <v>85</v>
      </c>
      <c r="AY180" s="13" t="s">
        <v>148</v>
      </c>
      <c r="BE180" s="245">
        <f>IF(N180="základní",J180,0)</f>
        <v>0</v>
      </c>
      <c r="BF180" s="245">
        <f>IF(N180="snížená",J180,0)</f>
        <v>0</v>
      </c>
      <c r="BG180" s="245">
        <f>IF(N180="zákl. přenesená",J180,0)</f>
        <v>0</v>
      </c>
      <c r="BH180" s="245">
        <f>IF(N180="sníž. přenesená",J180,0)</f>
        <v>0</v>
      </c>
      <c r="BI180" s="245">
        <f>IF(N180="nulová",J180,0)</f>
        <v>0</v>
      </c>
      <c r="BJ180" s="13" t="s">
        <v>85</v>
      </c>
      <c r="BK180" s="245">
        <f>ROUND(I180*H180,2)</f>
        <v>0</v>
      </c>
      <c r="BL180" s="13" t="s">
        <v>147</v>
      </c>
      <c r="BM180" s="244" t="s">
        <v>312</v>
      </c>
    </row>
    <row r="181" s="2" customFormat="1" ht="44.25" customHeight="1">
      <c r="A181" s="34"/>
      <c r="B181" s="35"/>
      <c r="C181" s="232" t="s">
        <v>235</v>
      </c>
      <c r="D181" s="232" t="s">
        <v>149</v>
      </c>
      <c r="E181" s="233" t="s">
        <v>715</v>
      </c>
      <c r="F181" s="234" t="s">
        <v>716</v>
      </c>
      <c r="G181" s="235" t="s">
        <v>160</v>
      </c>
      <c r="H181" s="236">
        <v>1</v>
      </c>
      <c r="I181" s="237"/>
      <c r="J181" s="238">
        <f>ROUND(I181*H181,2)</f>
        <v>0</v>
      </c>
      <c r="K181" s="239"/>
      <c r="L181" s="40"/>
      <c r="M181" s="240" t="s">
        <v>1</v>
      </c>
      <c r="N181" s="241" t="s">
        <v>43</v>
      </c>
      <c r="O181" s="87"/>
      <c r="P181" s="242">
        <f>O181*H181</f>
        <v>0</v>
      </c>
      <c r="Q181" s="242">
        <v>0</v>
      </c>
      <c r="R181" s="242">
        <f>Q181*H181</f>
        <v>0</v>
      </c>
      <c r="S181" s="242">
        <v>0</v>
      </c>
      <c r="T181" s="243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44" t="s">
        <v>147</v>
      </c>
      <c r="AT181" s="244" t="s">
        <v>149</v>
      </c>
      <c r="AU181" s="244" t="s">
        <v>85</v>
      </c>
      <c r="AY181" s="13" t="s">
        <v>148</v>
      </c>
      <c r="BE181" s="245">
        <f>IF(N181="základní",J181,0)</f>
        <v>0</v>
      </c>
      <c r="BF181" s="245">
        <f>IF(N181="snížená",J181,0)</f>
        <v>0</v>
      </c>
      <c r="BG181" s="245">
        <f>IF(N181="zákl. přenesená",J181,0)</f>
        <v>0</v>
      </c>
      <c r="BH181" s="245">
        <f>IF(N181="sníž. přenesená",J181,0)</f>
        <v>0</v>
      </c>
      <c r="BI181" s="245">
        <f>IF(N181="nulová",J181,0)</f>
        <v>0</v>
      </c>
      <c r="BJ181" s="13" t="s">
        <v>85</v>
      </c>
      <c r="BK181" s="245">
        <f>ROUND(I181*H181,2)</f>
        <v>0</v>
      </c>
      <c r="BL181" s="13" t="s">
        <v>147</v>
      </c>
      <c r="BM181" s="244" t="s">
        <v>315</v>
      </c>
    </row>
    <row r="182" s="2" customFormat="1" ht="44.25" customHeight="1">
      <c r="A182" s="34"/>
      <c r="B182" s="35"/>
      <c r="C182" s="232" t="s">
        <v>316</v>
      </c>
      <c r="D182" s="232" t="s">
        <v>149</v>
      </c>
      <c r="E182" s="233" t="s">
        <v>717</v>
      </c>
      <c r="F182" s="234" t="s">
        <v>718</v>
      </c>
      <c r="G182" s="235" t="s">
        <v>160</v>
      </c>
      <c r="H182" s="236">
        <v>1</v>
      </c>
      <c r="I182" s="237"/>
      <c r="J182" s="238">
        <f>ROUND(I182*H182,2)</f>
        <v>0</v>
      </c>
      <c r="K182" s="239"/>
      <c r="L182" s="40"/>
      <c r="M182" s="240" t="s">
        <v>1</v>
      </c>
      <c r="N182" s="241" t="s">
        <v>43</v>
      </c>
      <c r="O182" s="87"/>
      <c r="P182" s="242">
        <f>O182*H182</f>
        <v>0</v>
      </c>
      <c r="Q182" s="242">
        <v>0</v>
      </c>
      <c r="R182" s="242">
        <f>Q182*H182</f>
        <v>0</v>
      </c>
      <c r="S182" s="242">
        <v>0</v>
      </c>
      <c r="T182" s="243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44" t="s">
        <v>147</v>
      </c>
      <c r="AT182" s="244" t="s">
        <v>149</v>
      </c>
      <c r="AU182" s="244" t="s">
        <v>85</v>
      </c>
      <c r="AY182" s="13" t="s">
        <v>148</v>
      </c>
      <c r="BE182" s="245">
        <f>IF(N182="základní",J182,0)</f>
        <v>0</v>
      </c>
      <c r="BF182" s="245">
        <f>IF(N182="snížená",J182,0)</f>
        <v>0</v>
      </c>
      <c r="BG182" s="245">
        <f>IF(N182="zákl. přenesená",J182,0)</f>
        <v>0</v>
      </c>
      <c r="BH182" s="245">
        <f>IF(N182="sníž. přenesená",J182,0)</f>
        <v>0</v>
      </c>
      <c r="BI182" s="245">
        <f>IF(N182="nulová",J182,0)</f>
        <v>0</v>
      </c>
      <c r="BJ182" s="13" t="s">
        <v>85</v>
      </c>
      <c r="BK182" s="245">
        <f>ROUND(I182*H182,2)</f>
        <v>0</v>
      </c>
      <c r="BL182" s="13" t="s">
        <v>147</v>
      </c>
      <c r="BM182" s="244" t="s">
        <v>317</v>
      </c>
    </row>
    <row r="183" s="2" customFormat="1" ht="44.25" customHeight="1">
      <c r="A183" s="34"/>
      <c r="B183" s="35"/>
      <c r="C183" s="232" t="s">
        <v>238</v>
      </c>
      <c r="D183" s="232" t="s">
        <v>149</v>
      </c>
      <c r="E183" s="233" t="s">
        <v>717</v>
      </c>
      <c r="F183" s="234" t="s">
        <v>718</v>
      </c>
      <c r="G183" s="235" t="s">
        <v>160</v>
      </c>
      <c r="H183" s="236">
        <v>1</v>
      </c>
      <c r="I183" s="237"/>
      <c r="J183" s="238">
        <f>ROUND(I183*H183,2)</f>
        <v>0</v>
      </c>
      <c r="K183" s="239"/>
      <c r="L183" s="40"/>
      <c r="M183" s="240" t="s">
        <v>1</v>
      </c>
      <c r="N183" s="241" t="s">
        <v>43</v>
      </c>
      <c r="O183" s="87"/>
      <c r="P183" s="242">
        <f>O183*H183</f>
        <v>0</v>
      </c>
      <c r="Q183" s="242">
        <v>0</v>
      </c>
      <c r="R183" s="242">
        <f>Q183*H183</f>
        <v>0</v>
      </c>
      <c r="S183" s="242">
        <v>0</v>
      </c>
      <c r="T183" s="243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44" t="s">
        <v>147</v>
      </c>
      <c r="AT183" s="244" t="s">
        <v>149</v>
      </c>
      <c r="AU183" s="244" t="s">
        <v>85</v>
      </c>
      <c r="AY183" s="13" t="s">
        <v>148</v>
      </c>
      <c r="BE183" s="245">
        <f>IF(N183="základní",J183,0)</f>
        <v>0</v>
      </c>
      <c r="BF183" s="245">
        <f>IF(N183="snížená",J183,0)</f>
        <v>0</v>
      </c>
      <c r="BG183" s="245">
        <f>IF(N183="zákl. přenesená",J183,0)</f>
        <v>0</v>
      </c>
      <c r="BH183" s="245">
        <f>IF(N183="sníž. přenesená",J183,0)</f>
        <v>0</v>
      </c>
      <c r="BI183" s="245">
        <f>IF(N183="nulová",J183,0)</f>
        <v>0</v>
      </c>
      <c r="BJ183" s="13" t="s">
        <v>85</v>
      </c>
      <c r="BK183" s="245">
        <f>ROUND(I183*H183,2)</f>
        <v>0</v>
      </c>
      <c r="BL183" s="13" t="s">
        <v>147</v>
      </c>
      <c r="BM183" s="244" t="s">
        <v>318</v>
      </c>
    </row>
    <row r="184" s="2" customFormat="1" ht="44.25" customHeight="1">
      <c r="A184" s="34"/>
      <c r="B184" s="35"/>
      <c r="C184" s="232" t="s">
        <v>319</v>
      </c>
      <c r="D184" s="232" t="s">
        <v>149</v>
      </c>
      <c r="E184" s="233" t="s">
        <v>719</v>
      </c>
      <c r="F184" s="234" t="s">
        <v>720</v>
      </c>
      <c r="G184" s="235" t="s">
        <v>160</v>
      </c>
      <c r="H184" s="236">
        <v>1</v>
      </c>
      <c r="I184" s="237"/>
      <c r="J184" s="238">
        <f>ROUND(I184*H184,2)</f>
        <v>0</v>
      </c>
      <c r="K184" s="239"/>
      <c r="L184" s="40"/>
      <c r="M184" s="240" t="s">
        <v>1</v>
      </c>
      <c r="N184" s="241" t="s">
        <v>43</v>
      </c>
      <c r="O184" s="87"/>
      <c r="P184" s="242">
        <f>O184*H184</f>
        <v>0</v>
      </c>
      <c r="Q184" s="242">
        <v>0</v>
      </c>
      <c r="R184" s="242">
        <f>Q184*H184</f>
        <v>0</v>
      </c>
      <c r="S184" s="242">
        <v>0</v>
      </c>
      <c r="T184" s="243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44" t="s">
        <v>147</v>
      </c>
      <c r="AT184" s="244" t="s">
        <v>149</v>
      </c>
      <c r="AU184" s="244" t="s">
        <v>85</v>
      </c>
      <c r="AY184" s="13" t="s">
        <v>148</v>
      </c>
      <c r="BE184" s="245">
        <f>IF(N184="základní",J184,0)</f>
        <v>0</v>
      </c>
      <c r="BF184" s="245">
        <f>IF(N184="snížená",J184,0)</f>
        <v>0</v>
      </c>
      <c r="BG184" s="245">
        <f>IF(N184="zákl. přenesená",J184,0)</f>
        <v>0</v>
      </c>
      <c r="BH184" s="245">
        <f>IF(N184="sníž. přenesená",J184,0)</f>
        <v>0</v>
      </c>
      <c r="BI184" s="245">
        <f>IF(N184="nulová",J184,0)</f>
        <v>0</v>
      </c>
      <c r="BJ184" s="13" t="s">
        <v>85</v>
      </c>
      <c r="BK184" s="245">
        <f>ROUND(I184*H184,2)</f>
        <v>0</v>
      </c>
      <c r="BL184" s="13" t="s">
        <v>147</v>
      </c>
      <c r="BM184" s="244" t="s">
        <v>322</v>
      </c>
    </row>
    <row r="185" s="2" customFormat="1" ht="44.25" customHeight="1">
      <c r="A185" s="34"/>
      <c r="B185" s="35"/>
      <c r="C185" s="232" t="s">
        <v>242</v>
      </c>
      <c r="D185" s="232" t="s">
        <v>149</v>
      </c>
      <c r="E185" s="233" t="s">
        <v>719</v>
      </c>
      <c r="F185" s="234" t="s">
        <v>720</v>
      </c>
      <c r="G185" s="235" t="s">
        <v>160</v>
      </c>
      <c r="H185" s="236">
        <v>1</v>
      </c>
      <c r="I185" s="237"/>
      <c r="J185" s="238">
        <f>ROUND(I185*H185,2)</f>
        <v>0</v>
      </c>
      <c r="K185" s="239"/>
      <c r="L185" s="40"/>
      <c r="M185" s="240" t="s">
        <v>1</v>
      </c>
      <c r="N185" s="241" t="s">
        <v>43</v>
      </c>
      <c r="O185" s="87"/>
      <c r="P185" s="242">
        <f>O185*H185</f>
        <v>0</v>
      </c>
      <c r="Q185" s="242">
        <v>0</v>
      </c>
      <c r="R185" s="242">
        <f>Q185*H185</f>
        <v>0</v>
      </c>
      <c r="S185" s="242">
        <v>0</v>
      </c>
      <c r="T185" s="243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44" t="s">
        <v>147</v>
      </c>
      <c r="AT185" s="244" t="s">
        <v>149</v>
      </c>
      <c r="AU185" s="244" t="s">
        <v>85</v>
      </c>
      <c r="AY185" s="13" t="s">
        <v>148</v>
      </c>
      <c r="BE185" s="245">
        <f>IF(N185="základní",J185,0)</f>
        <v>0</v>
      </c>
      <c r="BF185" s="245">
        <f>IF(N185="snížená",J185,0)</f>
        <v>0</v>
      </c>
      <c r="BG185" s="245">
        <f>IF(N185="zákl. přenesená",J185,0)</f>
        <v>0</v>
      </c>
      <c r="BH185" s="245">
        <f>IF(N185="sníž. přenesená",J185,0)</f>
        <v>0</v>
      </c>
      <c r="BI185" s="245">
        <f>IF(N185="nulová",J185,0)</f>
        <v>0</v>
      </c>
      <c r="BJ185" s="13" t="s">
        <v>85</v>
      </c>
      <c r="BK185" s="245">
        <f>ROUND(I185*H185,2)</f>
        <v>0</v>
      </c>
      <c r="BL185" s="13" t="s">
        <v>147</v>
      </c>
      <c r="BM185" s="244" t="s">
        <v>325</v>
      </c>
    </row>
    <row r="186" s="2" customFormat="1" ht="44.25" customHeight="1">
      <c r="A186" s="34"/>
      <c r="B186" s="35"/>
      <c r="C186" s="232" t="s">
        <v>326</v>
      </c>
      <c r="D186" s="232" t="s">
        <v>149</v>
      </c>
      <c r="E186" s="233" t="s">
        <v>721</v>
      </c>
      <c r="F186" s="234" t="s">
        <v>722</v>
      </c>
      <c r="G186" s="235" t="s">
        <v>160</v>
      </c>
      <c r="H186" s="236">
        <v>1</v>
      </c>
      <c r="I186" s="237"/>
      <c r="J186" s="238">
        <f>ROUND(I186*H186,2)</f>
        <v>0</v>
      </c>
      <c r="K186" s="239"/>
      <c r="L186" s="40"/>
      <c r="M186" s="240" t="s">
        <v>1</v>
      </c>
      <c r="N186" s="241" t="s">
        <v>43</v>
      </c>
      <c r="O186" s="87"/>
      <c r="P186" s="242">
        <f>O186*H186</f>
        <v>0</v>
      </c>
      <c r="Q186" s="242">
        <v>0</v>
      </c>
      <c r="R186" s="242">
        <f>Q186*H186</f>
        <v>0</v>
      </c>
      <c r="S186" s="242">
        <v>0</v>
      </c>
      <c r="T186" s="243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44" t="s">
        <v>147</v>
      </c>
      <c r="AT186" s="244" t="s">
        <v>149</v>
      </c>
      <c r="AU186" s="244" t="s">
        <v>85</v>
      </c>
      <c r="AY186" s="13" t="s">
        <v>148</v>
      </c>
      <c r="BE186" s="245">
        <f>IF(N186="základní",J186,0)</f>
        <v>0</v>
      </c>
      <c r="BF186" s="245">
        <f>IF(N186="snížená",J186,0)</f>
        <v>0</v>
      </c>
      <c r="BG186" s="245">
        <f>IF(N186="zákl. přenesená",J186,0)</f>
        <v>0</v>
      </c>
      <c r="BH186" s="245">
        <f>IF(N186="sníž. přenesená",J186,0)</f>
        <v>0</v>
      </c>
      <c r="BI186" s="245">
        <f>IF(N186="nulová",J186,0)</f>
        <v>0</v>
      </c>
      <c r="BJ186" s="13" t="s">
        <v>85</v>
      </c>
      <c r="BK186" s="245">
        <f>ROUND(I186*H186,2)</f>
        <v>0</v>
      </c>
      <c r="BL186" s="13" t="s">
        <v>147</v>
      </c>
      <c r="BM186" s="244" t="s">
        <v>327</v>
      </c>
    </row>
    <row r="187" s="2" customFormat="1" ht="55.5" customHeight="1">
      <c r="A187" s="34"/>
      <c r="B187" s="35"/>
      <c r="C187" s="232" t="s">
        <v>245</v>
      </c>
      <c r="D187" s="232" t="s">
        <v>149</v>
      </c>
      <c r="E187" s="233" t="s">
        <v>723</v>
      </c>
      <c r="F187" s="234" t="s">
        <v>724</v>
      </c>
      <c r="G187" s="235" t="s">
        <v>160</v>
      </c>
      <c r="H187" s="236">
        <v>1</v>
      </c>
      <c r="I187" s="237"/>
      <c r="J187" s="238">
        <f>ROUND(I187*H187,2)</f>
        <v>0</v>
      </c>
      <c r="K187" s="239"/>
      <c r="L187" s="40"/>
      <c r="M187" s="240" t="s">
        <v>1</v>
      </c>
      <c r="N187" s="241" t="s">
        <v>43</v>
      </c>
      <c r="O187" s="87"/>
      <c r="P187" s="242">
        <f>O187*H187</f>
        <v>0</v>
      </c>
      <c r="Q187" s="242">
        <v>0</v>
      </c>
      <c r="R187" s="242">
        <f>Q187*H187</f>
        <v>0</v>
      </c>
      <c r="S187" s="242">
        <v>0</v>
      </c>
      <c r="T187" s="243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44" t="s">
        <v>147</v>
      </c>
      <c r="AT187" s="244" t="s">
        <v>149</v>
      </c>
      <c r="AU187" s="244" t="s">
        <v>85</v>
      </c>
      <c r="AY187" s="13" t="s">
        <v>148</v>
      </c>
      <c r="BE187" s="245">
        <f>IF(N187="základní",J187,0)</f>
        <v>0</v>
      </c>
      <c r="BF187" s="245">
        <f>IF(N187="snížená",J187,0)</f>
        <v>0</v>
      </c>
      <c r="BG187" s="245">
        <f>IF(N187="zákl. přenesená",J187,0)</f>
        <v>0</v>
      </c>
      <c r="BH187" s="245">
        <f>IF(N187="sníž. přenesená",J187,0)</f>
        <v>0</v>
      </c>
      <c r="BI187" s="245">
        <f>IF(N187="nulová",J187,0)</f>
        <v>0</v>
      </c>
      <c r="BJ187" s="13" t="s">
        <v>85</v>
      </c>
      <c r="BK187" s="245">
        <f>ROUND(I187*H187,2)</f>
        <v>0</v>
      </c>
      <c r="BL187" s="13" t="s">
        <v>147</v>
      </c>
      <c r="BM187" s="244" t="s">
        <v>328</v>
      </c>
    </row>
    <row r="188" s="2" customFormat="1" ht="44.25" customHeight="1">
      <c r="A188" s="34"/>
      <c r="B188" s="35"/>
      <c r="C188" s="232" t="s">
        <v>329</v>
      </c>
      <c r="D188" s="232" t="s">
        <v>149</v>
      </c>
      <c r="E188" s="233" t="s">
        <v>725</v>
      </c>
      <c r="F188" s="234" t="s">
        <v>726</v>
      </c>
      <c r="G188" s="235" t="s">
        <v>160</v>
      </c>
      <c r="H188" s="236">
        <v>1</v>
      </c>
      <c r="I188" s="237"/>
      <c r="J188" s="238">
        <f>ROUND(I188*H188,2)</f>
        <v>0</v>
      </c>
      <c r="K188" s="239"/>
      <c r="L188" s="40"/>
      <c r="M188" s="240" t="s">
        <v>1</v>
      </c>
      <c r="N188" s="241" t="s">
        <v>43</v>
      </c>
      <c r="O188" s="87"/>
      <c r="P188" s="242">
        <f>O188*H188</f>
        <v>0</v>
      </c>
      <c r="Q188" s="242">
        <v>0</v>
      </c>
      <c r="R188" s="242">
        <f>Q188*H188</f>
        <v>0</v>
      </c>
      <c r="S188" s="242">
        <v>0</v>
      </c>
      <c r="T188" s="243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44" t="s">
        <v>147</v>
      </c>
      <c r="AT188" s="244" t="s">
        <v>149</v>
      </c>
      <c r="AU188" s="244" t="s">
        <v>85</v>
      </c>
      <c r="AY188" s="13" t="s">
        <v>148</v>
      </c>
      <c r="BE188" s="245">
        <f>IF(N188="základní",J188,0)</f>
        <v>0</v>
      </c>
      <c r="BF188" s="245">
        <f>IF(N188="snížená",J188,0)</f>
        <v>0</v>
      </c>
      <c r="BG188" s="245">
        <f>IF(N188="zákl. přenesená",J188,0)</f>
        <v>0</v>
      </c>
      <c r="BH188" s="245">
        <f>IF(N188="sníž. přenesená",J188,0)</f>
        <v>0</v>
      </c>
      <c r="BI188" s="245">
        <f>IF(N188="nulová",J188,0)</f>
        <v>0</v>
      </c>
      <c r="BJ188" s="13" t="s">
        <v>85</v>
      </c>
      <c r="BK188" s="245">
        <f>ROUND(I188*H188,2)</f>
        <v>0</v>
      </c>
      <c r="BL188" s="13" t="s">
        <v>147</v>
      </c>
      <c r="BM188" s="244" t="s">
        <v>332</v>
      </c>
    </row>
    <row r="189" s="2" customFormat="1" ht="44.25" customHeight="1">
      <c r="A189" s="34"/>
      <c r="B189" s="35"/>
      <c r="C189" s="232" t="s">
        <v>249</v>
      </c>
      <c r="D189" s="232" t="s">
        <v>149</v>
      </c>
      <c r="E189" s="233" t="s">
        <v>725</v>
      </c>
      <c r="F189" s="234" t="s">
        <v>726</v>
      </c>
      <c r="G189" s="235" t="s">
        <v>160</v>
      </c>
      <c r="H189" s="236">
        <v>1</v>
      </c>
      <c r="I189" s="237"/>
      <c r="J189" s="238">
        <f>ROUND(I189*H189,2)</f>
        <v>0</v>
      </c>
      <c r="K189" s="239"/>
      <c r="L189" s="40"/>
      <c r="M189" s="240" t="s">
        <v>1</v>
      </c>
      <c r="N189" s="241" t="s">
        <v>43</v>
      </c>
      <c r="O189" s="87"/>
      <c r="P189" s="242">
        <f>O189*H189</f>
        <v>0</v>
      </c>
      <c r="Q189" s="242">
        <v>0</v>
      </c>
      <c r="R189" s="242">
        <f>Q189*H189</f>
        <v>0</v>
      </c>
      <c r="S189" s="242">
        <v>0</v>
      </c>
      <c r="T189" s="243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44" t="s">
        <v>147</v>
      </c>
      <c r="AT189" s="244" t="s">
        <v>149</v>
      </c>
      <c r="AU189" s="244" t="s">
        <v>85</v>
      </c>
      <c r="AY189" s="13" t="s">
        <v>148</v>
      </c>
      <c r="BE189" s="245">
        <f>IF(N189="základní",J189,0)</f>
        <v>0</v>
      </c>
      <c r="BF189" s="245">
        <f>IF(N189="snížená",J189,0)</f>
        <v>0</v>
      </c>
      <c r="BG189" s="245">
        <f>IF(N189="zákl. přenesená",J189,0)</f>
        <v>0</v>
      </c>
      <c r="BH189" s="245">
        <f>IF(N189="sníž. přenesená",J189,0)</f>
        <v>0</v>
      </c>
      <c r="BI189" s="245">
        <f>IF(N189="nulová",J189,0)</f>
        <v>0</v>
      </c>
      <c r="BJ189" s="13" t="s">
        <v>85</v>
      </c>
      <c r="BK189" s="245">
        <f>ROUND(I189*H189,2)</f>
        <v>0</v>
      </c>
      <c r="BL189" s="13" t="s">
        <v>147</v>
      </c>
      <c r="BM189" s="244" t="s">
        <v>335</v>
      </c>
    </row>
    <row r="190" s="2" customFormat="1" ht="44.25" customHeight="1">
      <c r="A190" s="34"/>
      <c r="B190" s="35"/>
      <c r="C190" s="232" t="s">
        <v>336</v>
      </c>
      <c r="D190" s="232" t="s">
        <v>149</v>
      </c>
      <c r="E190" s="233" t="s">
        <v>725</v>
      </c>
      <c r="F190" s="234" t="s">
        <v>726</v>
      </c>
      <c r="G190" s="235" t="s">
        <v>160</v>
      </c>
      <c r="H190" s="236">
        <v>1</v>
      </c>
      <c r="I190" s="237"/>
      <c r="J190" s="238">
        <f>ROUND(I190*H190,2)</f>
        <v>0</v>
      </c>
      <c r="K190" s="239"/>
      <c r="L190" s="40"/>
      <c r="M190" s="250" t="s">
        <v>1</v>
      </c>
      <c r="N190" s="251" t="s">
        <v>43</v>
      </c>
      <c r="O190" s="252"/>
      <c r="P190" s="253">
        <f>O190*H190</f>
        <v>0</v>
      </c>
      <c r="Q190" s="253">
        <v>0</v>
      </c>
      <c r="R190" s="253">
        <f>Q190*H190</f>
        <v>0</v>
      </c>
      <c r="S190" s="253">
        <v>0</v>
      </c>
      <c r="T190" s="254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44" t="s">
        <v>147</v>
      </c>
      <c r="AT190" s="244" t="s">
        <v>149</v>
      </c>
      <c r="AU190" s="244" t="s">
        <v>85</v>
      </c>
      <c r="AY190" s="13" t="s">
        <v>148</v>
      </c>
      <c r="BE190" s="245">
        <f>IF(N190="základní",J190,0)</f>
        <v>0</v>
      </c>
      <c r="BF190" s="245">
        <f>IF(N190="snížená",J190,0)</f>
        <v>0</v>
      </c>
      <c r="BG190" s="245">
        <f>IF(N190="zákl. přenesená",J190,0)</f>
        <v>0</v>
      </c>
      <c r="BH190" s="245">
        <f>IF(N190="sníž. přenesená",J190,0)</f>
        <v>0</v>
      </c>
      <c r="BI190" s="245">
        <f>IF(N190="nulová",J190,0)</f>
        <v>0</v>
      </c>
      <c r="BJ190" s="13" t="s">
        <v>85</v>
      </c>
      <c r="BK190" s="245">
        <f>ROUND(I190*H190,2)</f>
        <v>0</v>
      </c>
      <c r="BL190" s="13" t="s">
        <v>147</v>
      </c>
      <c r="BM190" s="244" t="s">
        <v>337</v>
      </c>
    </row>
    <row r="191" s="2" customFormat="1" ht="6.96" customHeight="1">
      <c r="A191" s="34"/>
      <c r="B191" s="62"/>
      <c r="C191" s="63"/>
      <c r="D191" s="63"/>
      <c r="E191" s="63"/>
      <c r="F191" s="63"/>
      <c r="G191" s="63"/>
      <c r="H191" s="63"/>
      <c r="I191" s="188"/>
      <c r="J191" s="63"/>
      <c r="K191" s="63"/>
      <c r="L191" s="40"/>
      <c r="M191" s="34"/>
      <c r="O191" s="34"/>
      <c r="P191" s="34"/>
      <c r="Q191" s="34"/>
      <c r="R191" s="34"/>
      <c r="S191" s="34"/>
      <c r="T191" s="34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</row>
  </sheetData>
  <sheetProtection sheet="1" autoFilter="0" formatColumns="0" formatRows="0" objects="1" scenarios="1" spinCount="100000" saltValue="Wef/kY1fXsHpH6MgNwHCvrp5dkjIxfO+0kHbxS5uKruyVZBjQGO5YSwNFm0g1Yz1toEjR22X3l+CrqaCZr8LpA==" hashValue="TE+nk8suxnnwv1b77EgU4J4LXZLHv9cHXuSxmGVC1jDBhQ5Gyzk0g6/8ieZ/hwO5qbKttU9TX5vsmSMJ8Pu0Hg==" algorithmName="SHA-512" password="C1E4"/>
  <autoFilter ref="C121:K19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Ulrich Ladislav, DiS.</dc:creator>
  <cp:lastModifiedBy>Ulrich Ladislav, DiS.</cp:lastModifiedBy>
  <dcterms:created xsi:type="dcterms:W3CDTF">2020-06-02T06:11:02Z</dcterms:created>
  <dcterms:modified xsi:type="dcterms:W3CDTF">2020-06-02T06:11:13Z</dcterms:modified>
</cp:coreProperties>
</file>